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V:\01_WORK\15_ROI i Zwrot z Inwestycji\"/>
    </mc:Choice>
  </mc:AlternateContent>
  <xr:revisionPtr revIDLastSave="0" documentId="13_ncr:1_{D6144EBD-29B9-4673-9182-D96FF1C1A12B}" xr6:coauthVersionLast="47" xr6:coauthVersionMax="47" xr10:uidLastSave="{00000000-0000-0000-0000-000000000000}"/>
  <bookViews>
    <workbookView xWindow="-28898" yWindow="-98" windowWidth="28996" windowHeight="15675" tabRatio="500" xr2:uid="{00000000-000D-0000-FFFF-FFFF00000000}"/>
  </bookViews>
  <sheets>
    <sheet name="Kalkulator ROI" sheetId="1" r:id="rId1"/>
    <sheet name="Jak wypelnic kalkulator" sheetId="2" r:id="rId2"/>
  </sheets>
  <definedNames>
    <definedName name="_xlnm.Print_Area" localSheetId="0">'Kalkulator ROI'!$A$2:$D$49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29" i="1"/>
  <c r="B28" i="1"/>
  <c r="B18" i="1"/>
  <c r="B17" i="1"/>
  <c r="B37" i="1" l="1"/>
  <c r="B30" i="1"/>
  <c r="B34" i="1"/>
  <c r="B39" i="1" s="1"/>
  <c r="B19" i="1"/>
  <c r="D45" i="1" l="1"/>
  <c r="C45" i="1"/>
  <c r="B40" i="1"/>
  <c r="B45" i="1"/>
  <c r="B41" i="1"/>
  <c r="A45" i="1"/>
</calcChain>
</file>

<file path=xl/sharedStrings.xml><?xml version="1.0" encoding="utf-8"?>
<sst xmlns="http://schemas.openxmlformats.org/spreadsheetml/2006/main" count="139" uniqueCount="116">
  <si>
    <t>ECL TECH</t>
  </si>
  <si>
    <t>Kalkulator Zwrotu z Inwestycji (ROI)</t>
  </si>
  <si>
    <t>Wypełnij pola oznaczone kolorem, aby obliczyć oszczędności</t>
  </si>
  <si>
    <t xml:space="preserve">  SEKCJA A - DANE OBECNEJ METODY CZYSZCZENIA</t>
  </si>
  <si>
    <t>Parametr</t>
  </si>
  <si>
    <t>Wartość</t>
  </si>
  <si>
    <t>Jednostka</t>
  </si>
  <si>
    <t>Podpowiedź</t>
  </si>
  <si>
    <t>Zużycie energii przy obecnej metodzie</t>
  </si>
  <si>
    <t>kWh/h</t>
  </si>
  <si>
    <t>np. 7.5</t>
  </si>
  <si>
    <t>Stawka energii elektrycznej</t>
  </si>
  <si>
    <t>PLN/kWh</t>
  </si>
  <si>
    <t>np. 0.85</t>
  </si>
  <si>
    <t>Średnia liczba godzin pracy czyszczenia dziennie</t>
  </si>
  <si>
    <t>h/dzień</t>
  </si>
  <si>
    <t>np. 6</t>
  </si>
  <si>
    <t>Liczba dni roboczych w roku</t>
  </si>
  <si>
    <t>dni/rok</t>
  </si>
  <si>
    <t>domyślnie 250</t>
  </si>
  <si>
    <t>Roczne koszty serwisu i napraw obecnej metody</t>
  </si>
  <si>
    <t>PLN/rok</t>
  </si>
  <si>
    <t>np. 15 000</t>
  </si>
  <si>
    <t>Roczne koszty materiałów eksploatacyjnych (ścierniwo, chemia, filtry)</t>
  </si>
  <si>
    <t>np. 25 000</t>
  </si>
  <si>
    <t>Stawka godzinowa operatora (opcjonalne)</t>
  </si>
  <si>
    <t>PLN/h</t>
  </si>
  <si>
    <t>np. 35</t>
  </si>
  <si>
    <t>Czas czyszczenia 1 detalu / 1 m² obecną metodą (opcjonalne)</t>
  </si>
  <si>
    <t>min</t>
  </si>
  <si>
    <t>np. 20</t>
  </si>
  <si>
    <t>Roczny koszt energii (obecna metoda)</t>
  </si>
  <si>
    <t>Roczny koszt pracy operatora (obecna metoda)</t>
  </si>
  <si>
    <t>stawka x czas x h/dzien x dni</t>
  </si>
  <si>
    <t>CAŁKOWITY ROCZNY KOSZT (obecna metoda)</t>
  </si>
  <si>
    <t xml:space="preserve">  SEKCJA B - PARAMETRY URZĄDZENIA ECL TECH (z oferty)</t>
  </si>
  <si>
    <t>Cena urządzenia ECL Tech (z oferty)</t>
  </si>
  <si>
    <t>PLN netto</t>
  </si>
  <si>
    <t>np. 250 000</t>
  </si>
  <si>
    <t>Moc urządzenia ECL (zużycie prądu)</t>
  </si>
  <si>
    <t>kW</t>
  </si>
  <si>
    <t>np. 3.5 - z karty technicznej</t>
  </si>
  <si>
    <t>Szacowany roczny koszt przeglądów serwisowych ECL</t>
  </si>
  <si>
    <t>np. 5 000 - z oferty serwisowej</t>
  </si>
  <si>
    <t>Czas czyszczenia 1 detalu / 1 m² laserem ECL (opcjonalne)</t>
  </si>
  <si>
    <t>np. 8 - z próby lub R&amp;D</t>
  </si>
  <si>
    <t>Roczny koszt energii (urządzenie ECL)</t>
  </si>
  <si>
    <t>Roczny koszt pracy operatora (z ECL)</t>
  </si>
  <si>
    <t>stawka x czas ECL x h/dzien x dni</t>
  </si>
  <si>
    <t>CAŁKOWITY ROCZNY KOSZT (z urządzeniem ECL)</t>
  </si>
  <si>
    <t xml:space="preserve">  SEKCJA C - WYNIKI I OSZCZĘDNOŚCI</t>
  </si>
  <si>
    <t>Kategoria oszczędności</t>
  </si>
  <si>
    <t>Kwota</t>
  </si>
  <si>
    <t>Objaśnienie</t>
  </si>
  <si>
    <t>Oszczędność na energii (rocznie)</t>
  </si>
  <si>
    <t>Oszczędność na serwisie (rocznie, 80% redukcji)</t>
  </si>
  <si>
    <t>80% redukcja - urządzenie ECL bezawaryjne</t>
  </si>
  <si>
    <t>Oszczędność na materiałach eksploatacyjnych (rocznie)</t>
  </si>
  <si>
    <t>laser ECL: 0 zł materiałów</t>
  </si>
  <si>
    <t>Oszczędność na pracy operatora (rocznie)</t>
  </si>
  <si>
    <t>jeśli wypełniono pola opcjonalne</t>
  </si>
  <si>
    <t>★  ŁĄCZNE ROCZNE OSZCZĘDNOŚCI</t>
  </si>
  <si>
    <t>PLN / rok</t>
  </si>
  <si>
    <t>★  SZACOWANY OKRES ZWROTU</t>
  </si>
  <si>
    <t>lat</t>
  </si>
  <si>
    <t>cena urzadzenia / roczne oszczednosci</t>
  </si>
  <si>
    <t xml:space="preserve">   okres zwrotu (lata i miesiące)</t>
  </si>
  <si>
    <t xml:space="preserve">  SKUMULOWANE OSZCZĘDNOŚCI (zysk netto po odliczeniu ceny urządzenia)</t>
  </si>
  <si>
    <t>Po 1 roku</t>
  </si>
  <si>
    <t>Po 3 latach</t>
  </si>
  <si>
    <t>Po 5 latach</t>
  </si>
  <si>
    <t>Po 10 latach</t>
  </si>
  <si>
    <t>Kalkulator ma charakter szacunkowy. Dokładna analiza dostępna po konsultacji z doradcą ECL Tech.</t>
  </si>
  <si>
    <t>ECL Tech Sp. z o.o. | Kraków | www.ecltech.pl</t>
  </si>
  <si>
    <t>ECL TECH - Instrukcja wypełniania kalkulatora ROI</t>
  </si>
  <si>
    <t>Poniżej znajdziesz wskazówki, skąd wziąć każdą wartość potrzebną do obliczenia zwrotu z inwestycji.</t>
  </si>
  <si>
    <t>KROK 1: Otworz arkusz 'Kalkulator ROI'</t>
  </si>
  <si>
    <t>Przejdz do pierwszego arkusza. Zobaczysz trzy sekcje kolorystyczne:</t>
  </si>
  <si>
    <t xml:space="preserve">  •  Żółte pola - Twoje obecne dane (koszty aktualnej metody czyszczenia)</t>
  </si>
  <si>
    <t xml:space="preserve">  •  Niebieskie pola - dane z oferty urządzenia ECL Tech</t>
  </si>
  <si>
    <t xml:space="preserve">  •  Zielone pola - wyniki (obliczane automatycznie, nie edytuj)</t>
  </si>
  <si>
    <t>KROK 2: Wypełnij SEKCJĘ A - Twoja obecna metoda czyszczenia</t>
  </si>
  <si>
    <t>Średnia liczba godzin pracy czyszczenia dziennie [h/dzień]:
Oszacuj, ile godzin dziennie pracuje Twoje obecne urządzenie czyszczące. Np. jeśli czyścisz na jednej zmianie - wpisz 6-8 h.</t>
  </si>
  <si>
    <t>Roczne koszty serwisu i napraw [PLN/rok]:
Zsumuj koszty przeglądów, napraw, wymiany części zamiennych Twojego obecnego sprzętu w ciągu roku.</t>
  </si>
  <si>
    <t>KROK 3: Wypełnij SEKCJĘ B - Dane z oferty ECL Tech</t>
  </si>
  <si>
    <t>KROK 4: Odczytaj SEKCJĘ C - Wyniki</t>
  </si>
  <si>
    <t>Wyniki obliczają się automatycznie. Zobaczysz:</t>
  </si>
  <si>
    <t xml:space="preserve">  •  Roczne oszczędności w podziale na kategorie (energia, serwis, materiały, praca)</t>
  </si>
  <si>
    <t xml:space="preserve">  •  Łączne roczne oszczędności</t>
  </si>
  <si>
    <t xml:space="preserve">  •  Szacowany okres zwrotu inwestycji (w latach i miesiącach)</t>
  </si>
  <si>
    <t xml:space="preserve">  •  Skumulowany zysk netto po 1, 3, 5 i 10 latach</t>
  </si>
  <si>
    <t>CO JEŚLI NIE ZNAM JAKIEGOŚ PARAMETRU?</t>
  </si>
  <si>
    <t>Zostaw pole puste - kalkulator policzy wynik bez tej pozycji. Im więcej pól wypełnisz, tym dokładniejszy będzie wynik. Pola oznaczone (opcjonalne) można pominąć bez wpływu na podstawowe obliczenia.</t>
  </si>
  <si>
    <t>PRZYKŁAD WYPEŁNIENIA:</t>
  </si>
  <si>
    <t>Firma produkcyjna czyści elementy stalowe piaskarką:</t>
  </si>
  <si>
    <t xml:space="preserve">  •  Zużycie energii sprężarki: 7,5 kWh/h</t>
  </si>
  <si>
    <t xml:space="preserve">  •  Stawka prądu: 0,90 PLN/kWh</t>
  </si>
  <si>
    <t xml:space="preserve">  •  Praca: 6 h/dzień, 250 dni/rok</t>
  </si>
  <si>
    <t xml:space="preserve">  •  Serwis piaskarki: 12 000 PLN/rok</t>
  </si>
  <si>
    <t xml:space="preserve">  •  Materiały (piasek, filtry): 28 000 PLN/rok</t>
  </si>
  <si>
    <t xml:space="preserve">  •  Oferta ECL Tech: urządzenie HeavyDuty za 280 000 PLN netto</t>
  </si>
  <si>
    <t xml:space="preserve">  •  Moc lasera: 3,0 kW</t>
  </si>
  <si>
    <t xml:space="preserve">  •  Przeglądy ECL: 5 000 PLN/rok</t>
  </si>
  <si>
    <t>→ Roczna oszczędność: ok. 46 650 PLN  |  Okres zwrotu: ok. 6 lat</t>
  </si>
  <si>
    <t>→ Po 10 latach: zysk netto ok. 186 500 PLN</t>
  </si>
  <si>
    <t>W razie pytań skontaktuj się z doradcą ECL Tech - chętnie pomożemy dobrać optymalne rozwiązanie!</t>
  </si>
  <si>
    <r>
      <rPr>
        <b/>
        <sz val="10"/>
        <color rgb="FF333333"/>
        <rFont val="Arial"/>
        <family val="2"/>
        <charset val="238"/>
      </rPr>
      <t>Zużycie energii przy obecnej metodzie [kWh/h]:</t>
    </r>
    <r>
      <rPr>
        <sz val="10"/>
        <color rgb="FF333333"/>
        <rFont val="Arial"/>
      </rPr>
      <t xml:space="preserve">
Sprawdź na tabliczce znamionowej urządzenia (sprężarka, piaskarka, laser innej firmy). Jeśli nie znasz - zapytaj serwisanta lub sprawdź fakturę za prąd i podziel zużycie przez liczbę godzin pracy.</t>
    </r>
  </si>
  <si>
    <r>
      <rPr>
        <b/>
        <sz val="10"/>
        <color rgb="FF333333"/>
        <rFont val="Arial"/>
        <family val="2"/>
        <charset val="238"/>
      </rPr>
      <t>Stawka energii elektrycznej [PLN/kWh]:</t>
    </r>
    <r>
      <rPr>
        <sz val="10"/>
        <color rgb="FF333333"/>
        <rFont val="Arial"/>
      </rPr>
      <t xml:space="preserve">
Znajdziesz na fakturze za energię elektryczną. Typowa stawka dla firm w Polsce to 0,80-1,20 PLN/kWh (z opłatami dystrybucyjnymi).</t>
    </r>
  </si>
  <si>
    <r>
      <rPr>
        <b/>
        <sz val="10"/>
        <color rgb="FF333333"/>
        <rFont val="Arial"/>
        <family val="2"/>
        <charset val="238"/>
      </rPr>
      <t>Liczba dni roboczych w roku:</t>
    </r>
    <r>
      <rPr>
        <sz val="10"/>
        <color rgb="FF333333"/>
        <rFont val="Arial"/>
      </rPr>
      <t xml:space="preserve">
Domyślnie wpisane 250 dni (ok. 50 tygodni × 5 dni). Zmień, jeśli pracujesz więcej lub mniej dni.</t>
    </r>
  </si>
  <si>
    <r>
      <rPr>
        <b/>
        <sz val="10"/>
        <color rgb="FF333333"/>
        <rFont val="Arial"/>
        <family val="2"/>
        <charset val="238"/>
      </rPr>
      <t>Roczne koszty materiałów eksploatacyjnych [PLN/rok]:</t>
    </r>
    <r>
      <rPr>
        <sz val="10"/>
        <color rgb="FF333333"/>
        <rFont val="Arial"/>
      </rPr>
      <t xml:space="preserve">
Koszty ścierniwa (piasek, śrut, korund), chemii czyszczącej, filtrów, dysz i innych materiałów zużywanych przy obecnej metodzie.</t>
    </r>
  </si>
  <si>
    <r>
      <rPr>
        <b/>
        <sz val="10"/>
        <color rgb="FF333333"/>
        <rFont val="Arial"/>
        <family val="2"/>
        <charset val="238"/>
      </rPr>
      <t>Stawka godzinowa operatora [PLN/h] (opcjonalne):</t>
    </r>
    <r>
      <rPr>
        <sz val="10"/>
        <color rgb="FF333333"/>
        <rFont val="Arial"/>
      </rPr>
      <t xml:space="preserve">
Jeśli chcesz policzyć oszczędność na pracy - wpisz koszt godziny pracy operatora (brutto pracodawcy). Jeśli nie znasz - zostaw puste.</t>
    </r>
  </si>
  <si>
    <r>
      <rPr>
        <b/>
        <sz val="10"/>
        <color rgb="FF333333"/>
        <rFont val="Arial"/>
        <family val="2"/>
        <charset val="238"/>
      </rPr>
      <t>Czas czyszczenia 1 detalu / 1 m² obecną metodą [min] (opcjonalne):</t>
    </r>
    <r>
      <rPr>
        <sz val="10"/>
        <color rgb="FF333333"/>
        <rFont val="Arial"/>
      </rPr>
      <t xml:space="preserve">
Oszacuj, ile minut zajmuje wyczyszczenie jednej sztuki lub 1 m² powierzchni obecną metodą. Pole opcjonalne.</t>
    </r>
  </si>
  <si>
    <r>
      <rPr>
        <b/>
        <sz val="10"/>
        <color rgb="FF333333"/>
        <rFont val="Arial"/>
        <family val="2"/>
        <charset val="238"/>
      </rPr>
      <t>Cena urządzenia ECL Tech [PLN netto]:</t>
    </r>
    <r>
      <rPr>
        <sz val="10"/>
        <color rgb="FF333333"/>
        <rFont val="Arial"/>
        <family val="2"/>
        <charset val="238"/>
      </rPr>
      <t xml:space="preserve">
Wpisz cenę netto z oferty handlowej, którą otrzymałeś od doradcy ECL Tech.</t>
    </r>
  </si>
  <si>
    <r>
      <rPr>
        <b/>
        <sz val="10"/>
        <color rgb="FF333333"/>
        <rFont val="Arial"/>
        <family val="2"/>
        <charset val="238"/>
      </rPr>
      <t>Moc urządzenia ECL [kW]:</t>
    </r>
    <r>
      <rPr>
        <sz val="10"/>
        <color rgb="FF333333"/>
        <rFont val="Arial"/>
      </rPr>
      <t xml:space="preserve">
Znajdziesz w karcie technicznej urzadzenia, w sekcji Parametry techniczne - pozycja Moc / zuzycie energii. Np. AeroFlex 200W = 0,2 kW, HeavyDuty 3000W = 3,0 kW.</t>
    </r>
  </si>
  <si>
    <r>
      <rPr>
        <b/>
        <sz val="10"/>
        <color rgb="FF333333"/>
        <rFont val="Arial"/>
        <family val="2"/>
        <charset val="238"/>
      </rPr>
      <t>Szacowany roczny koszt przeglądów serwisowych ECL [PLN/rok]:</t>
    </r>
    <r>
      <rPr>
        <sz val="10"/>
        <color rgb="FF333333"/>
        <rFont val="Arial"/>
        <family val="2"/>
        <charset val="238"/>
      </rPr>
      <t xml:space="preserve">
Zapytaj doradcę ECL Tech o koszt pakietu serwisowego (przeglądy co 6 i 12 mies.). Wpisz roczną kwotę.</t>
    </r>
  </si>
  <si>
    <r>
      <rPr>
        <b/>
        <sz val="10"/>
        <color rgb="FF333333"/>
        <rFont val="Arial"/>
        <family val="2"/>
        <charset val="238"/>
      </rPr>
      <t>Czas czyszczenia laserem ECL [min] (opcjonalne):</t>
    </r>
    <r>
      <rPr>
        <sz val="10"/>
        <color rgb="FF333333"/>
        <rFont val="Arial"/>
        <family val="2"/>
        <charset val="238"/>
      </rPr>
      <t xml:space="preserve">
Jeśli ECL Tech przeprowadził próbę czyszczenia - wpisz zmierzony czas. Możesz też poprosić doradcę o szacunek z analizy R&amp;D.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</si>
</sst>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</font>
    <font>
      <b/>
      <sz val="11"/>
      <color rgb="FFFFFFFF"/>
      <name val="Arial"/>
    </font>
    <font>
      <b/>
      <sz val="9"/>
      <color rgb="FF1A3A5C"/>
      <name val="Arial"/>
    </font>
    <font>
      <sz val="10"/>
      <color rgb="FF000000"/>
      <name val="Arial"/>
    </font>
    <font>
      <sz val="10"/>
      <color rgb="FF0000FF"/>
      <name val="Arial"/>
    </font>
    <font>
      <sz val="9"/>
      <color rgb="FF666666"/>
      <name val="Arial"/>
    </font>
    <font>
      <i/>
      <sz val="9"/>
      <color rgb="FFAAAAAA"/>
      <name val="Arial"/>
    </font>
    <font>
      <i/>
      <sz val="10"/>
      <color rgb="FF808080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C00000"/>
      <name val="Arial"/>
    </font>
    <font>
      <b/>
      <sz val="12"/>
      <color rgb="FF1A3A5C"/>
      <name val="Arial"/>
    </font>
    <font>
      <b/>
      <sz val="12"/>
      <color rgb="FFFFFFFF"/>
      <name val="Arial"/>
    </font>
    <font>
      <i/>
      <sz val="8"/>
      <color rgb="FF999999"/>
      <name val="Arial"/>
    </font>
    <font>
      <b/>
      <sz val="11"/>
      <color rgb="FF1A3A5C"/>
      <name val="Arial"/>
    </font>
    <font>
      <sz val="11"/>
      <color theme="1"/>
      <name val="Calibri"/>
      <family val="2"/>
      <charset val="238"/>
    </font>
    <font>
      <b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22"/>
      <color rgb="FF016633"/>
      <name val="Arial"/>
      <family val="2"/>
      <charset val="238"/>
    </font>
    <font>
      <b/>
      <sz val="14"/>
      <color rgb="FF016633"/>
      <name val="Arial"/>
      <family val="2"/>
      <charset val="238"/>
    </font>
    <font>
      <i/>
      <sz val="10"/>
      <color rgb="FF016633"/>
      <name val="Arial"/>
      <family val="2"/>
      <charset val="238"/>
    </font>
    <font>
      <b/>
      <sz val="11"/>
      <color rgb="FF016633"/>
      <name val="Arial"/>
      <family val="2"/>
      <charset val="238"/>
    </font>
    <font>
      <b/>
      <sz val="9"/>
      <color rgb="FF016633"/>
      <name val="Arial"/>
      <family val="2"/>
      <charset val="238"/>
    </font>
    <font>
      <sz val="9"/>
      <color rgb="FF016633"/>
      <name val="Arial"/>
      <family val="2"/>
      <charset val="238"/>
    </font>
    <font>
      <sz val="11"/>
      <color rgb="FF016633"/>
      <name val="Calibri"/>
      <family val="2"/>
      <charset val="238"/>
    </font>
    <font>
      <i/>
      <sz val="8"/>
      <color rgb="FF016633"/>
      <name val="Arial"/>
      <family val="2"/>
      <charset val="238"/>
    </font>
    <font>
      <b/>
      <sz val="13"/>
      <color rgb="FF016633"/>
      <name val="Arial"/>
      <family val="2"/>
      <charset val="238"/>
    </font>
    <font>
      <b/>
      <sz val="10"/>
      <color rgb="FF016633"/>
      <name val="Arial"/>
      <family val="2"/>
      <charset val="238"/>
    </font>
    <font>
      <i/>
      <sz val="9"/>
      <color rgb="FF016633"/>
      <name val="Arial"/>
      <family val="2"/>
      <charset val="238"/>
    </font>
    <font>
      <sz val="8"/>
      <color rgb="FF016633"/>
      <name val="Arial"/>
      <family val="2"/>
      <charset val="238"/>
    </font>
    <font>
      <b/>
      <sz val="16"/>
      <color rgb="FF016633"/>
      <name val="Arial"/>
      <family val="2"/>
      <charset val="238"/>
    </font>
    <font>
      <b/>
      <sz val="8"/>
      <color rgb="FF016633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1A3A5C"/>
      </patternFill>
    </fill>
    <fill>
      <patternFill patternType="solid">
        <fgColor rgb="FFD6DCE4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AEEF3"/>
      </patternFill>
    </fill>
    <fill>
      <patternFill patternType="solid">
        <fgColor rgb="FFC6EFCE"/>
      </patternFill>
    </fill>
    <fill>
      <patternFill patternType="solid">
        <fgColor rgb="FFE2EFDA"/>
      </patternFill>
    </fill>
    <fill>
      <patternFill patternType="solid">
        <fgColor theme="0"/>
        <bgColor indexed="64"/>
      </patternFill>
    </fill>
    <fill>
      <patternFill patternType="solid">
        <fgColor rgb="FF01663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1"/>
  </cellStyleXfs>
  <cellXfs count="56">
    <xf numFmtId="0" fontId="0" fillId="0" borderId="1" xfId="0"/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/>
    </xf>
    <xf numFmtId="0" fontId="0" fillId="5" borderId="2" xfId="0" applyFill="1" applyBorder="1"/>
    <xf numFmtId="0" fontId="6" fillId="5" borderId="2" xfId="0" applyFont="1" applyFill="1" applyBorder="1"/>
    <xf numFmtId="0" fontId="9" fillId="5" borderId="2" xfId="0" applyFont="1" applyFill="1" applyBorder="1" applyAlignment="1">
      <alignment horizontal="left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3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left" vertical="center" wrapText="1"/>
    </xf>
    <xf numFmtId="3" fontId="11" fillId="5" borderId="2" xfId="0" applyNumberFormat="1" applyFont="1" applyFill="1" applyBorder="1" applyAlignment="1">
      <alignment horizontal="center" vertical="center" wrapText="1"/>
    </xf>
    <xf numFmtId="0" fontId="8" fillId="0" borderId="1" xfId="0" applyFont="1"/>
    <xf numFmtId="0" fontId="8" fillId="0" borderId="1" xfId="0" applyFont="1" applyAlignment="1">
      <alignment vertical="top" wrapText="1"/>
    </xf>
    <xf numFmtId="0" fontId="1" fillId="2" borderId="2" xfId="0" applyFont="1" applyFill="1" applyBorder="1" applyAlignment="1">
      <alignment horizontal="left" vertical="center"/>
    </xf>
    <xf numFmtId="0" fontId="17" fillId="0" borderId="1" xfId="0" applyFont="1" applyAlignment="1">
      <alignment vertical="top" wrapText="1"/>
    </xf>
    <xf numFmtId="0" fontId="15" fillId="9" borderId="1" xfId="0" applyFont="1" applyFill="1"/>
    <xf numFmtId="0" fontId="18" fillId="9" borderId="1" xfId="0" applyFont="1" applyFill="1" applyAlignment="1">
      <alignment horizontal="center" vertical="center"/>
    </xf>
    <xf numFmtId="0" fontId="19" fillId="9" borderId="1" xfId="0" applyFont="1" applyFill="1" applyAlignment="1">
      <alignment horizontal="center" vertical="center"/>
    </xf>
    <xf numFmtId="0" fontId="20" fillId="9" borderId="1" xfId="0" applyFont="1" applyFill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left" vertical="center" wrapText="1"/>
    </xf>
    <xf numFmtId="4" fontId="21" fillId="8" borderId="2" xfId="0" applyNumberFormat="1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left" vertical="center"/>
    </xf>
    <xf numFmtId="0" fontId="24" fillId="8" borderId="2" xfId="0" applyFont="1" applyFill="1" applyBorder="1"/>
    <xf numFmtId="0" fontId="25" fillId="8" borderId="2" xfId="0" applyFont="1" applyFill="1" applyBorder="1"/>
    <xf numFmtId="0" fontId="24" fillId="0" borderId="1" xfId="0" applyFont="1"/>
    <xf numFmtId="0" fontId="26" fillId="8" borderId="2" xfId="0" applyFont="1" applyFill="1" applyBorder="1" applyAlignment="1">
      <alignment horizontal="left" vertical="center" wrapText="1"/>
    </xf>
    <xf numFmtId="3" fontId="19" fillId="8" borderId="2" xfId="0" applyNumberFormat="1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left" vertical="center"/>
    </xf>
    <xf numFmtId="164" fontId="19" fillId="8" borderId="2" xfId="0" applyNumberFormat="1" applyFont="1" applyFill="1" applyBorder="1" applyAlignment="1">
      <alignment horizontal="center" vertical="center" wrapText="1"/>
    </xf>
    <xf numFmtId="0" fontId="28" fillId="8" borderId="2" xfId="0" applyFont="1" applyFill="1" applyBorder="1"/>
    <xf numFmtId="49" fontId="21" fillId="8" borderId="2" xfId="0" applyNumberFormat="1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27" fillId="7" borderId="2" xfId="0" applyFont="1" applyFill="1" applyBorder="1" applyAlignment="1">
      <alignment horizontal="center" vertical="center" wrapText="1"/>
    </xf>
    <xf numFmtId="3" fontId="26" fillId="8" borderId="2" xfId="0" applyNumberFormat="1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0" fillId="9" borderId="1" xfId="0" applyFill="1"/>
    <xf numFmtId="0" fontId="13" fillId="9" borderId="1" xfId="0" applyFont="1" applyFill="1" applyAlignment="1">
      <alignment horizontal="center" vertical="center"/>
    </xf>
    <xf numFmtId="0" fontId="30" fillId="9" borderId="1" xfId="0" applyFont="1" applyFill="1" applyAlignment="1">
      <alignment horizontal="left" vertical="center"/>
    </xf>
    <xf numFmtId="0" fontId="20" fillId="9" borderId="1" xfId="0" applyFont="1" applyFill="1"/>
    <xf numFmtId="0" fontId="24" fillId="9" borderId="1" xfId="0" applyFont="1" applyFill="1"/>
    <xf numFmtId="0" fontId="14" fillId="11" borderId="1" xfId="0" applyFont="1" applyFill="1"/>
    <xf numFmtId="0" fontId="31" fillId="0" borderId="1" xfId="0" applyFont="1" applyAlignment="1">
      <alignment horizontal="center"/>
    </xf>
    <xf numFmtId="0" fontId="31" fillId="9" borderId="1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1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189076</xdr:rowOff>
    </xdr:from>
    <xdr:to>
      <xdr:col>0</xdr:col>
      <xdr:colOff>1423987</xdr:colOff>
      <xdr:row>4</xdr:row>
      <xdr:rowOff>121430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B8BEA92-3D4C-71EB-37BE-8B273FE7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8" y="189076"/>
          <a:ext cx="1423987" cy="884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11172825</xdr:colOff>
      <xdr:row>0</xdr:row>
      <xdr:rowOff>0</xdr:rowOff>
    </xdr:from>
    <xdr:to>
      <xdr:col>0</xdr:col>
      <xdr:colOff>12596812</xdr:colOff>
      <xdr:row>2</xdr:row>
      <xdr:rowOff>156191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25E8D03-9D5F-46B0-82E5-5F6E2BCE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0"/>
          <a:ext cx="1423987" cy="884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FF004-176B-6EE8-D608-AF1D30D29F9E}">
  <dimension ref="A2:J497"/>
  <sheetViews>
    <sheetView tabSelected="1" zoomScaleNormal="100" workbookViewId="0">
      <selection activeCell="B24" sqref="B24"/>
    </sheetView>
  </sheetViews>
  <sheetFormatPr defaultColWidth="0" defaultRowHeight="15" customHeight="1" x14ac:dyDescent="0.45"/>
  <cols>
    <col min="1" max="1" width="59.1328125" customWidth="1"/>
    <col min="2" max="2" width="16.1328125" customWidth="1"/>
    <col min="3" max="3" width="15" customWidth="1"/>
    <col min="4" max="4" width="30.86328125" customWidth="1"/>
    <col min="5" max="5" width="8.59765625" hidden="1"/>
    <col min="11" max="16384" width="8.59765625" hidden="1"/>
  </cols>
  <sheetData>
    <row r="2" spans="1:4" ht="27.75" customHeight="1" x14ac:dyDescent="0.45">
      <c r="A2" s="27" t="s">
        <v>0</v>
      </c>
      <c r="B2" s="27"/>
      <c r="C2" s="27"/>
      <c r="D2" s="27"/>
    </row>
    <row r="3" spans="1:4" ht="18" customHeight="1" x14ac:dyDescent="0.45">
      <c r="A3" s="28" t="s">
        <v>1</v>
      </c>
      <c r="B3" s="28"/>
      <c r="C3" s="28"/>
      <c r="D3" s="28"/>
    </row>
    <row r="4" spans="1:4" ht="14.25" customHeight="1" x14ac:dyDescent="0.45">
      <c r="A4" s="29" t="s">
        <v>2</v>
      </c>
      <c r="B4" s="29"/>
      <c r="C4" s="29"/>
      <c r="D4" s="29"/>
    </row>
    <row r="5" spans="1:4" ht="15" customHeight="1" x14ac:dyDescent="0.45">
      <c r="A5" s="26"/>
      <c r="B5" s="26"/>
      <c r="C5" s="26"/>
      <c r="D5" s="26"/>
    </row>
    <row r="6" spans="1:4" ht="15" customHeight="1" x14ac:dyDescent="0.45">
      <c r="A6" s="24" t="s">
        <v>3</v>
      </c>
      <c r="B6" s="24"/>
      <c r="C6" s="24"/>
      <c r="D6" s="24"/>
    </row>
    <row r="7" spans="1:4" ht="12.75" customHeight="1" x14ac:dyDescent="0.45">
      <c r="A7" s="1" t="s">
        <v>4</v>
      </c>
      <c r="B7" s="1" t="s">
        <v>5</v>
      </c>
      <c r="C7" s="1" t="s">
        <v>6</v>
      </c>
      <c r="D7" s="1" t="s">
        <v>7</v>
      </c>
    </row>
    <row r="8" spans="1:4" ht="14.25" customHeight="1" x14ac:dyDescent="0.45">
      <c r="A8" s="2" t="s">
        <v>8</v>
      </c>
      <c r="B8" s="3">
        <v>8</v>
      </c>
      <c r="C8" s="4" t="s">
        <v>9</v>
      </c>
      <c r="D8" s="5" t="s">
        <v>10</v>
      </c>
    </row>
    <row r="9" spans="1:4" ht="14.25" customHeight="1" x14ac:dyDescent="0.45">
      <c r="A9" s="2" t="s">
        <v>11</v>
      </c>
      <c r="B9" s="3">
        <v>0.8</v>
      </c>
      <c r="C9" s="4" t="s">
        <v>12</v>
      </c>
      <c r="D9" s="5" t="s">
        <v>13</v>
      </c>
    </row>
    <row r="10" spans="1:4" ht="14.25" customHeight="1" x14ac:dyDescent="0.45">
      <c r="A10" s="2" t="s">
        <v>14</v>
      </c>
      <c r="B10" s="3">
        <v>5</v>
      </c>
      <c r="C10" s="4" t="s">
        <v>15</v>
      </c>
      <c r="D10" s="5" t="s">
        <v>16</v>
      </c>
    </row>
    <row r="11" spans="1:4" ht="14.25" customHeight="1" x14ac:dyDescent="0.45">
      <c r="A11" s="2" t="s">
        <v>17</v>
      </c>
      <c r="B11" s="3">
        <v>250</v>
      </c>
      <c r="C11" s="4" t="s">
        <v>18</v>
      </c>
      <c r="D11" s="5" t="s">
        <v>19</v>
      </c>
    </row>
    <row r="12" spans="1:4" ht="14.25" customHeight="1" x14ac:dyDescent="0.45">
      <c r="A12" s="2" t="s">
        <v>20</v>
      </c>
      <c r="B12" s="6">
        <v>5000</v>
      </c>
      <c r="C12" s="4" t="s">
        <v>21</v>
      </c>
      <c r="D12" s="5" t="s">
        <v>22</v>
      </c>
    </row>
    <row r="13" spans="1:4" ht="14.25" customHeight="1" x14ac:dyDescent="0.45">
      <c r="A13" s="2" t="s">
        <v>23</v>
      </c>
      <c r="B13" s="6">
        <v>5000</v>
      </c>
      <c r="C13" s="4" t="s">
        <v>21</v>
      </c>
      <c r="D13" s="5" t="s">
        <v>24</v>
      </c>
    </row>
    <row r="14" spans="1:4" ht="14.25" customHeight="1" x14ac:dyDescent="0.45">
      <c r="A14" s="7" t="s">
        <v>25</v>
      </c>
      <c r="B14" s="3">
        <v>50</v>
      </c>
      <c r="C14" s="4" t="s">
        <v>26</v>
      </c>
      <c r="D14" s="5" t="s">
        <v>27</v>
      </c>
    </row>
    <row r="15" spans="1:4" ht="14.25" customHeight="1" x14ac:dyDescent="0.45">
      <c r="A15" s="7" t="s">
        <v>28</v>
      </c>
      <c r="B15" s="3">
        <v>30</v>
      </c>
      <c r="C15" s="4" t="s">
        <v>29</v>
      </c>
      <c r="D15" s="5" t="s">
        <v>30</v>
      </c>
    </row>
    <row r="17" spans="1:4" ht="14.25" customHeight="1" x14ac:dyDescent="0.45">
      <c r="A17" s="8" t="s">
        <v>31</v>
      </c>
      <c r="B17" s="9">
        <f>IF(B8="",0,B8*B9*B10*B11)</f>
        <v>8000</v>
      </c>
      <c r="C17" s="10" t="s">
        <v>21</v>
      </c>
      <c r="D17" s="11"/>
    </row>
    <row r="18" spans="1:4" ht="14.25" customHeight="1" x14ac:dyDescent="0.45">
      <c r="A18" s="8" t="s">
        <v>32</v>
      </c>
      <c r="B18" s="9">
        <f>IF(OR(B14="",B15="",B10=""),0,B14*(B15/60)*B10*B11)</f>
        <v>31250</v>
      </c>
      <c r="C18" s="10" t="s">
        <v>21</v>
      </c>
      <c r="D18" s="12" t="s">
        <v>33</v>
      </c>
    </row>
    <row r="19" spans="1:4" ht="14.25" customHeight="1" x14ac:dyDescent="0.45">
      <c r="A19" s="13" t="s">
        <v>34</v>
      </c>
      <c r="B19" s="14">
        <f>B17+B12+B13+B18</f>
        <v>49250</v>
      </c>
      <c r="C19" s="10" t="s">
        <v>21</v>
      </c>
      <c r="D19" s="11"/>
    </row>
    <row r="21" spans="1:4" ht="15" customHeight="1" x14ac:dyDescent="0.45">
      <c r="A21" s="24" t="s">
        <v>35</v>
      </c>
      <c r="B21" s="24"/>
      <c r="C21" s="24"/>
      <c r="D21" s="24"/>
    </row>
    <row r="22" spans="1:4" ht="12.75" customHeight="1" x14ac:dyDescent="0.45">
      <c r="A22" s="1" t="s">
        <v>4</v>
      </c>
      <c r="B22" s="1" t="s">
        <v>5</v>
      </c>
      <c r="C22" s="1" t="s">
        <v>6</v>
      </c>
      <c r="D22" s="1" t="s">
        <v>7</v>
      </c>
    </row>
    <row r="23" spans="1:4" ht="14.25" customHeight="1" x14ac:dyDescent="0.45">
      <c r="A23" s="15" t="s">
        <v>36</v>
      </c>
      <c r="B23" s="16">
        <v>56000</v>
      </c>
      <c r="C23" s="17" t="s">
        <v>37</v>
      </c>
      <c r="D23" s="18" t="s">
        <v>38</v>
      </c>
    </row>
    <row r="24" spans="1:4" ht="14.25" customHeight="1" x14ac:dyDescent="0.45">
      <c r="A24" s="15" t="s">
        <v>39</v>
      </c>
      <c r="B24" s="19">
        <v>5</v>
      </c>
      <c r="C24" s="17" t="s">
        <v>40</v>
      </c>
      <c r="D24" s="18" t="s">
        <v>41</v>
      </c>
    </row>
    <row r="25" spans="1:4" ht="14.25" customHeight="1" x14ac:dyDescent="0.45">
      <c r="A25" s="15" t="s">
        <v>42</v>
      </c>
      <c r="B25" s="16">
        <v>500</v>
      </c>
      <c r="C25" s="17" t="s">
        <v>21</v>
      </c>
      <c r="D25" s="18" t="s">
        <v>43</v>
      </c>
    </row>
    <row r="26" spans="1:4" ht="14.25" customHeight="1" x14ac:dyDescent="0.45">
      <c r="A26" s="20" t="s">
        <v>44</v>
      </c>
      <c r="B26" s="19">
        <v>10</v>
      </c>
      <c r="C26" s="17" t="s">
        <v>29</v>
      </c>
      <c r="D26" s="18" t="s">
        <v>45</v>
      </c>
    </row>
    <row r="28" spans="1:4" ht="14.25" customHeight="1" x14ac:dyDescent="0.45">
      <c r="A28" s="8" t="s">
        <v>46</v>
      </c>
      <c r="B28" s="9">
        <f>IF(B24="",0,B24*B9*B10*B11)</f>
        <v>5000</v>
      </c>
      <c r="C28" s="10" t="s">
        <v>21</v>
      </c>
      <c r="D28" s="11"/>
    </row>
    <row r="29" spans="1:4" ht="14.25" customHeight="1" x14ac:dyDescent="0.45">
      <c r="A29" s="8" t="s">
        <v>47</v>
      </c>
      <c r="B29" s="9">
        <f>IF(OR(B14="",B26="",B10=""),0,B14*(B26/60)*B10*B11)</f>
        <v>10416.666666666664</v>
      </c>
      <c r="C29" s="10" t="s">
        <v>21</v>
      </c>
      <c r="D29" s="12" t="s">
        <v>48</v>
      </c>
    </row>
    <row r="30" spans="1:4" ht="14.25" customHeight="1" x14ac:dyDescent="0.45">
      <c r="A30" s="13" t="s">
        <v>49</v>
      </c>
      <c r="B30" s="21">
        <f>B28+B25+B29</f>
        <v>15916.666666666664</v>
      </c>
      <c r="C30" s="10" t="s">
        <v>21</v>
      </c>
      <c r="D30" s="11"/>
    </row>
    <row r="32" spans="1:4" ht="15.75" customHeight="1" x14ac:dyDescent="0.45">
      <c r="A32" s="43" t="s">
        <v>50</v>
      </c>
      <c r="B32" s="43"/>
      <c r="C32" s="43"/>
      <c r="D32" s="43"/>
    </row>
    <row r="33" spans="1:4" ht="12.75" customHeight="1" x14ac:dyDescent="0.45">
      <c r="A33" s="30" t="s">
        <v>51</v>
      </c>
      <c r="B33" s="30" t="s">
        <v>52</v>
      </c>
      <c r="C33" s="30" t="s">
        <v>6</v>
      </c>
      <c r="D33" s="30" t="s">
        <v>53</v>
      </c>
    </row>
    <row r="34" spans="1:4" ht="15" customHeight="1" x14ac:dyDescent="0.45">
      <c r="A34" s="31" t="s">
        <v>54</v>
      </c>
      <c r="B34" s="32">
        <f>B17-B28</f>
        <v>3000</v>
      </c>
      <c r="C34" s="33" t="s">
        <v>21</v>
      </c>
      <c r="D34" s="34"/>
    </row>
    <row r="35" spans="1:4" ht="15" customHeight="1" x14ac:dyDescent="0.45">
      <c r="A35" s="31" t="s">
        <v>55</v>
      </c>
      <c r="B35" s="32">
        <f>IF(B12="",0,B12*0.8)</f>
        <v>4000</v>
      </c>
      <c r="C35" s="33" t="s">
        <v>21</v>
      </c>
      <c r="D35" s="35" t="s">
        <v>56</v>
      </c>
    </row>
    <row r="36" spans="1:4" ht="15" customHeight="1" x14ac:dyDescent="0.45">
      <c r="A36" s="31" t="s">
        <v>57</v>
      </c>
      <c r="B36" s="32">
        <f>IF(B13="",0,B13)</f>
        <v>5000</v>
      </c>
      <c r="C36" s="33" t="s">
        <v>21</v>
      </c>
      <c r="D36" s="35" t="s">
        <v>58</v>
      </c>
    </row>
    <row r="37" spans="1:4" ht="15" customHeight="1" x14ac:dyDescent="0.45">
      <c r="A37" s="31" t="s">
        <v>59</v>
      </c>
      <c r="B37" s="32">
        <f>IF(OR(B14="",B15="",B26=""),0,B18-B29)</f>
        <v>20833.333333333336</v>
      </c>
      <c r="C37" s="33" t="s">
        <v>21</v>
      </c>
      <c r="D37" s="35" t="s">
        <v>60</v>
      </c>
    </row>
    <row r="38" spans="1:4" ht="15" customHeight="1" x14ac:dyDescent="0.45">
      <c r="A38" s="36"/>
      <c r="B38" s="36"/>
      <c r="C38" s="36"/>
      <c r="D38" s="36"/>
    </row>
    <row r="39" spans="1:4" ht="17.25" customHeight="1" x14ac:dyDescent="0.45">
      <c r="A39" s="37" t="s">
        <v>61</v>
      </c>
      <c r="B39" s="38">
        <f>B34+B35+B36+B37</f>
        <v>32833.333333333336</v>
      </c>
      <c r="C39" s="39" t="s">
        <v>62</v>
      </c>
      <c r="D39" s="34"/>
    </row>
    <row r="40" spans="1:4" ht="18" customHeight="1" x14ac:dyDescent="0.45">
      <c r="A40" s="37" t="s">
        <v>63</v>
      </c>
      <c r="B40" s="40">
        <f>IF(OR(B39=0,B39="",B23=""),"-",B23/B39)</f>
        <v>1.7055837563451774</v>
      </c>
      <c r="C40" s="39" t="s">
        <v>64</v>
      </c>
      <c r="D40" s="41" t="s">
        <v>65</v>
      </c>
    </row>
    <row r="41" spans="1:4" ht="15" customHeight="1" x14ac:dyDescent="0.45">
      <c r="A41" s="31" t="s">
        <v>66</v>
      </c>
      <c r="B41" s="42" t="str">
        <f>IF(OR(B39=0,B39="",B23=""),"-",INT(B23/B39)&amp;" lat "&amp;TEXT(INT(MOD(B23/B39,1)*12),"0")&amp;" mies.")</f>
        <v>1 lat 8 mies.</v>
      </c>
      <c r="C41" s="33"/>
      <c r="D41" s="34"/>
    </row>
    <row r="43" spans="1:4" ht="15" customHeight="1" x14ac:dyDescent="0.45">
      <c r="A43" s="44" t="s">
        <v>67</v>
      </c>
      <c r="B43" s="44"/>
      <c r="C43" s="44"/>
      <c r="D43" s="44"/>
    </row>
    <row r="44" spans="1:4" ht="14.25" customHeight="1" x14ac:dyDescent="0.45">
      <c r="A44" s="45" t="s">
        <v>68</v>
      </c>
      <c r="B44" s="45" t="s">
        <v>69</v>
      </c>
      <c r="C44" s="45" t="s">
        <v>70</v>
      </c>
      <c r="D44" s="45" t="s">
        <v>71</v>
      </c>
    </row>
    <row r="45" spans="1:4" ht="15" customHeight="1" x14ac:dyDescent="0.45">
      <c r="A45" s="46">
        <f>IF(B39="",0,B39*1-B23)</f>
        <v>-23166.666666666664</v>
      </c>
      <c r="B45" s="46">
        <f>IF(B39="",0,B39*3-B23)</f>
        <v>42500</v>
      </c>
      <c r="C45" s="46">
        <f>IF(B39="",0,B39*5-B23)</f>
        <v>108166.66666666669</v>
      </c>
      <c r="D45" s="46">
        <f>IF(B39="",0,B39*10-B23)</f>
        <v>272333.33333333337</v>
      </c>
    </row>
    <row r="46" spans="1:4" ht="12" customHeight="1" x14ac:dyDescent="0.45">
      <c r="A46" s="47" t="s">
        <v>37</v>
      </c>
      <c r="B46" s="47" t="s">
        <v>37</v>
      </c>
      <c r="C46" s="47" t="s">
        <v>37</v>
      </c>
      <c r="D46" s="47" t="s">
        <v>37</v>
      </c>
    </row>
    <row r="47" spans="1:4" s="48" customFormat="1" ht="15" customHeight="1" x14ac:dyDescent="0.45"/>
    <row r="48" spans="1:4" s="48" customFormat="1" ht="12" customHeight="1" x14ac:dyDescent="0.45">
      <c r="A48" s="49" t="s">
        <v>72</v>
      </c>
      <c r="B48" s="49"/>
      <c r="C48" s="49"/>
      <c r="D48" s="49"/>
    </row>
    <row r="49" spans="1:4" s="48" customFormat="1" ht="12.4" customHeight="1" x14ac:dyDescent="0.45">
      <c r="A49" s="55" t="s">
        <v>73</v>
      </c>
      <c r="B49" s="55"/>
      <c r="C49" s="55"/>
      <c r="D49" s="55"/>
    </row>
    <row r="50" spans="1:4" s="48" customFormat="1" ht="15" customHeight="1" x14ac:dyDescent="0.45"/>
    <row r="51" spans="1:4" s="48" customFormat="1" ht="15" customHeight="1" x14ac:dyDescent="0.45"/>
    <row r="52" spans="1:4" s="48" customFormat="1" ht="15" customHeight="1" x14ac:dyDescent="0.45"/>
    <row r="53" spans="1:4" s="48" customFormat="1" ht="15" customHeight="1" x14ac:dyDescent="0.45"/>
    <row r="54" spans="1:4" s="48" customFormat="1" ht="15" customHeight="1" x14ac:dyDescent="0.45"/>
    <row r="55" spans="1:4" s="48" customFormat="1" ht="15" customHeight="1" x14ac:dyDescent="0.45"/>
    <row r="56" spans="1:4" s="48" customFormat="1" ht="15" customHeight="1" x14ac:dyDescent="0.45"/>
    <row r="57" spans="1:4" s="48" customFormat="1" ht="15" customHeight="1" x14ac:dyDescent="0.45"/>
    <row r="58" spans="1:4" s="48" customFormat="1" ht="15" customHeight="1" x14ac:dyDescent="0.45"/>
    <row r="59" spans="1:4" s="48" customFormat="1" ht="15" customHeight="1" x14ac:dyDescent="0.45"/>
    <row r="60" spans="1:4" s="48" customFormat="1" ht="15" customHeight="1" x14ac:dyDescent="0.45"/>
    <row r="61" spans="1:4" s="48" customFormat="1" ht="15" customHeight="1" x14ac:dyDescent="0.45"/>
    <row r="62" spans="1:4" s="48" customFormat="1" ht="15" customHeight="1" x14ac:dyDescent="0.45"/>
    <row r="63" spans="1:4" s="48" customFormat="1" ht="15" customHeight="1" x14ac:dyDescent="0.45"/>
    <row r="64" spans="1:4" s="48" customFormat="1" ht="15" customHeight="1" x14ac:dyDescent="0.45"/>
    <row r="65" s="48" customFormat="1" ht="15" customHeight="1" x14ac:dyDescent="0.45"/>
    <row r="66" s="48" customFormat="1" ht="15" customHeight="1" x14ac:dyDescent="0.45"/>
    <row r="67" s="48" customFormat="1" ht="15" customHeight="1" x14ac:dyDescent="0.45"/>
    <row r="68" s="48" customFormat="1" ht="15" customHeight="1" x14ac:dyDescent="0.45"/>
    <row r="69" s="48" customFormat="1" ht="15" customHeight="1" x14ac:dyDescent="0.45"/>
    <row r="70" s="48" customFormat="1" ht="15" customHeight="1" x14ac:dyDescent="0.45"/>
    <row r="71" s="48" customFormat="1" ht="15" customHeight="1" x14ac:dyDescent="0.45"/>
    <row r="72" s="48" customFormat="1" ht="15" customHeight="1" x14ac:dyDescent="0.45"/>
    <row r="73" s="48" customFormat="1" ht="15" customHeight="1" x14ac:dyDescent="0.45"/>
    <row r="74" s="48" customFormat="1" ht="15" customHeight="1" x14ac:dyDescent="0.45"/>
    <row r="75" s="48" customFormat="1" ht="15" customHeight="1" x14ac:dyDescent="0.45"/>
    <row r="76" s="48" customFormat="1" ht="15" customHeight="1" x14ac:dyDescent="0.45"/>
    <row r="77" s="48" customFormat="1" ht="15" customHeight="1" x14ac:dyDescent="0.45"/>
    <row r="78" s="48" customFormat="1" ht="15" customHeight="1" x14ac:dyDescent="0.45"/>
    <row r="79" s="48" customFormat="1" ht="15" customHeight="1" x14ac:dyDescent="0.45"/>
    <row r="80" s="48" customFormat="1" ht="15" customHeight="1" x14ac:dyDescent="0.45"/>
    <row r="81" s="48" customFormat="1" ht="15" customHeight="1" x14ac:dyDescent="0.45"/>
    <row r="82" s="48" customFormat="1" ht="15" customHeight="1" x14ac:dyDescent="0.45"/>
    <row r="83" s="48" customFormat="1" ht="15" customHeight="1" x14ac:dyDescent="0.45"/>
    <row r="84" s="48" customFormat="1" ht="15" customHeight="1" x14ac:dyDescent="0.45"/>
    <row r="85" s="48" customFormat="1" ht="15" customHeight="1" x14ac:dyDescent="0.45"/>
    <row r="86" s="48" customFormat="1" ht="15" customHeight="1" x14ac:dyDescent="0.45"/>
    <row r="87" s="48" customFormat="1" ht="15" customHeight="1" x14ac:dyDescent="0.45"/>
    <row r="88" s="48" customFormat="1" ht="15" customHeight="1" x14ac:dyDescent="0.45"/>
    <row r="89" s="48" customFormat="1" ht="15" customHeight="1" x14ac:dyDescent="0.45"/>
    <row r="90" s="48" customFormat="1" ht="15" customHeight="1" x14ac:dyDescent="0.45"/>
    <row r="91" s="48" customFormat="1" ht="15" customHeight="1" x14ac:dyDescent="0.45"/>
    <row r="92" s="48" customFormat="1" ht="15" customHeight="1" x14ac:dyDescent="0.45"/>
    <row r="93" s="48" customFormat="1" ht="15" customHeight="1" x14ac:dyDescent="0.45"/>
    <row r="94" s="48" customFormat="1" ht="15" customHeight="1" x14ac:dyDescent="0.45"/>
    <row r="95" s="48" customFormat="1" ht="15" customHeight="1" x14ac:dyDescent="0.45"/>
    <row r="96" s="48" customFormat="1" ht="15" customHeight="1" x14ac:dyDescent="0.45"/>
    <row r="97" s="48" customFormat="1" ht="15" customHeight="1" x14ac:dyDescent="0.45"/>
    <row r="98" s="48" customFormat="1" ht="15" customHeight="1" x14ac:dyDescent="0.45"/>
    <row r="99" s="48" customFormat="1" ht="15" customHeight="1" x14ac:dyDescent="0.45"/>
    <row r="100" s="48" customFormat="1" ht="15" customHeight="1" x14ac:dyDescent="0.45"/>
    <row r="101" s="48" customFormat="1" ht="15" customHeight="1" x14ac:dyDescent="0.45"/>
    <row r="102" s="48" customFormat="1" ht="15" customHeight="1" x14ac:dyDescent="0.45"/>
    <row r="103" s="48" customFormat="1" ht="15" customHeight="1" x14ac:dyDescent="0.45"/>
    <row r="104" s="48" customFormat="1" ht="15" customHeight="1" x14ac:dyDescent="0.45"/>
    <row r="105" s="48" customFormat="1" ht="15" customHeight="1" x14ac:dyDescent="0.45"/>
    <row r="106" s="48" customFormat="1" ht="15" customHeight="1" x14ac:dyDescent="0.45"/>
    <row r="107" s="48" customFormat="1" ht="15" customHeight="1" x14ac:dyDescent="0.45"/>
    <row r="108" s="48" customFormat="1" ht="15" customHeight="1" x14ac:dyDescent="0.45"/>
    <row r="109" s="48" customFormat="1" ht="15" customHeight="1" x14ac:dyDescent="0.45"/>
    <row r="110" s="48" customFormat="1" ht="15" customHeight="1" x14ac:dyDescent="0.45"/>
    <row r="111" s="48" customFormat="1" ht="15" customHeight="1" x14ac:dyDescent="0.45"/>
    <row r="112" s="48" customFormat="1" ht="15" customHeight="1" x14ac:dyDescent="0.45"/>
    <row r="113" s="48" customFormat="1" ht="15" customHeight="1" x14ac:dyDescent="0.45"/>
    <row r="114" s="48" customFormat="1" ht="15" customHeight="1" x14ac:dyDescent="0.45"/>
    <row r="115" s="48" customFormat="1" ht="15" customHeight="1" x14ac:dyDescent="0.45"/>
    <row r="116" s="48" customFormat="1" ht="15" customHeight="1" x14ac:dyDescent="0.45"/>
    <row r="117" s="48" customFormat="1" ht="15" customHeight="1" x14ac:dyDescent="0.45"/>
    <row r="118" s="48" customFormat="1" ht="15" customHeight="1" x14ac:dyDescent="0.45"/>
    <row r="119" s="48" customFormat="1" ht="15" customHeight="1" x14ac:dyDescent="0.45"/>
    <row r="120" s="48" customFormat="1" ht="15" customHeight="1" x14ac:dyDescent="0.45"/>
    <row r="121" s="48" customFormat="1" ht="15" customHeight="1" x14ac:dyDescent="0.45"/>
    <row r="122" s="48" customFormat="1" ht="15" customHeight="1" x14ac:dyDescent="0.45"/>
    <row r="123" s="48" customFormat="1" ht="15" customHeight="1" x14ac:dyDescent="0.45"/>
    <row r="124" s="48" customFormat="1" ht="15" customHeight="1" x14ac:dyDescent="0.45"/>
    <row r="125" s="48" customFormat="1" ht="15" customHeight="1" x14ac:dyDescent="0.45"/>
    <row r="126" s="48" customFormat="1" ht="15" customHeight="1" x14ac:dyDescent="0.45"/>
    <row r="127" s="48" customFormat="1" ht="15" customHeight="1" x14ac:dyDescent="0.45"/>
    <row r="128" s="48" customFormat="1" ht="15" customHeight="1" x14ac:dyDescent="0.45"/>
    <row r="129" s="48" customFormat="1" ht="15" customHeight="1" x14ac:dyDescent="0.45"/>
    <row r="130" s="48" customFormat="1" ht="15" customHeight="1" x14ac:dyDescent="0.45"/>
    <row r="131" s="48" customFormat="1" ht="15" customHeight="1" x14ac:dyDescent="0.45"/>
    <row r="132" s="48" customFormat="1" ht="15" customHeight="1" x14ac:dyDescent="0.45"/>
    <row r="133" s="48" customFormat="1" ht="15" customHeight="1" x14ac:dyDescent="0.45"/>
    <row r="134" s="48" customFormat="1" ht="15" customHeight="1" x14ac:dyDescent="0.45"/>
    <row r="135" s="48" customFormat="1" ht="15" customHeight="1" x14ac:dyDescent="0.45"/>
    <row r="136" s="48" customFormat="1" ht="15" customHeight="1" x14ac:dyDescent="0.45"/>
    <row r="137" s="48" customFormat="1" ht="15" customHeight="1" x14ac:dyDescent="0.45"/>
    <row r="138" s="48" customFormat="1" ht="15" customHeight="1" x14ac:dyDescent="0.45"/>
    <row r="139" s="48" customFormat="1" ht="15" customHeight="1" x14ac:dyDescent="0.45"/>
    <row r="140" s="48" customFormat="1" ht="15" customHeight="1" x14ac:dyDescent="0.45"/>
    <row r="141" s="48" customFormat="1" ht="15" customHeight="1" x14ac:dyDescent="0.45"/>
    <row r="142" s="48" customFormat="1" ht="15" customHeight="1" x14ac:dyDescent="0.45"/>
    <row r="143" s="48" customFormat="1" ht="15" customHeight="1" x14ac:dyDescent="0.45"/>
    <row r="144" s="48" customFormat="1" ht="15" customHeight="1" x14ac:dyDescent="0.45"/>
    <row r="145" s="48" customFormat="1" ht="15" customHeight="1" x14ac:dyDescent="0.45"/>
    <row r="146" s="48" customFormat="1" ht="15" customHeight="1" x14ac:dyDescent="0.45"/>
    <row r="147" s="48" customFormat="1" ht="15" customHeight="1" x14ac:dyDescent="0.45"/>
    <row r="148" s="48" customFormat="1" ht="15" customHeight="1" x14ac:dyDescent="0.45"/>
    <row r="149" s="48" customFormat="1" ht="15" customHeight="1" x14ac:dyDescent="0.45"/>
    <row r="150" s="48" customFormat="1" ht="15" customHeight="1" x14ac:dyDescent="0.45"/>
    <row r="151" s="48" customFormat="1" ht="15" customHeight="1" x14ac:dyDescent="0.45"/>
    <row r="152" s="48" customFormat="1" ht="15" customHeight="1" x14ac:dyDescent="0.45"/>
    <row r="153" s="48" customFormat="1" ht="15" customHeight="1" x14ac:dyDescent="0.45"/>
    <row r="154" s="48" customFormat="1" ht="15" customHeight="1" x14ac:dyDescent="0.45"/>
    <row r="155" s="48" customFormat="1" ht="15" customHeight="1" x14ac:dyDescent="0.45"/>
    <row r="156" s="48" customFormat="1" ht="15" customHeight="1" x14ac:dyDescent="0.45"/>
    <row r="157" s="48" customFormat="1" ht="15" customHeight="1" x14ac:dyDescent="0.45"/>
    <row r="158" s="48" customFormat="1" ht="15" customHeight="1" x14ac:dyDescent="0.45"/>
    <row r="159" s="48" customFormat="1" ht="15" customHeight="1" x14ac:dyDescent="0.45"/>
    <row r="160" s="48" customFormat="1" ht="15" customHeight="1" x14ac:dyDescent="0.45"/>
    <row r="161" s="48" customFormat="1" ht="15" customHeight="1" x14ac:dyDescent="0.45"/>
    <row r="162" s="48" customFormat="1" ht="15" customHeight="1" x14ac:dyDescent="0.45"/>
    <row r="163" s="48" customFormat="1" ht="15" customHeight="1" x14ac:dyDescent="0.45"/>
    <row r="164" s="48" customFormat="1" ht="15" customHeight="1" x14ac:dyDescent="0.45"/>
    <row r="165" s="48" customFormat="1" ht="15" customHeight="1" x14ac:dyDescent="0.45"/>
    <row r="166" s="48" customFormat="1" ht="15" customHeight="1" x14ac:dyDescent="0.45"/>
    <row r="167" s="48" customFormat="1" ht="15" customHeight="1" x14ac:dyDescent="0.45"/>
    <row r="168" s="48" customFormat="1" ht="15" customHeight="1" x14ac:dyDescent="0.45"/>
    <row r="169" s="48" customFormat="1" ht="15" customHeight="1" x14ac:dyDescent="0.45"/>
    <row r="170" s="48" customFormat="1" ht="15" customHeight="1" x14ac:dyDescent="0.45"/>
    <row r="171" s="48" customFormat="1" ht="15" customHeight="1" x14ac:dyDescent="0.45"/>
    <row r="172" s="48" customFormat="1" ht="15" customHeight="1" x14ac:dyDescent="0.45"/>
    <row r="173" s="48" customFormat="1" ht="15" customHeight="1" x14ac:dyDescent="0.45"/>
    <row r="174" s="48" customFormat="1" ht="15" customHeight="1" x14ac:dyDescent="0.45"/>
    <row r="175" s="48" customFormat="1" ht="15" customHeight="1" x14ac:dyDescent="0.45"/>
    <row r="176" s="48" customFormat="1" ht="15" customHeight="1" x14ac:dyDescent="0.45"/>
    <row r="177" s="48" customFormat="1" ht="15" customHeight="1" x14ac:dyDescent="0.45"/>
    <row r="178" s="48" customFormat="1" ht="15" customHeight="1" x14ac:dyDescent="0.45"/>
    <row r="179" s="48" customFormat="1" ht="15" customHeight="1" x14ac:dyDescent="0.45"/>
    <row r="180" s="48" customFormat="1" ht="15" customHeight="1" x14ac:dyDescent="0.45"/>
    <row r="181" s="48" customFormat="1" ht="15" customHeight="1" x14ac:dyDescent="0.45"/>
    <row r="182" s="48" customFormat="1" ht="15" customHeight="1" x14ac:dyDescent="0.45"/>
    <row r="183" s="48" customFormat="1" ht="15" customHeight="1" x14ac:dyDescent="0.45"/>
    <row r="184" s="48" customFormat="1" ht="15" customHeight="1" x14ac:dyDescent="0.45"/>
    <row r="185" s="48" customFormat="1" ht="15" customHeight="1" x14ac:dyDescent="0.45"/>
    <row r="186" s="48" customFormat="1" ht="15" customHeight="1" x14ac:dyDescent="0.45"/>
    <row r="187" s="48" customFormat="1" ht="15" customHeight="1" x14ac:dyDescent="0.45"/>
    <row r="188" s="48" customFormat="1" ht="15" customHeight="1" x14ac:dyDescent="0.45"/>
    <row r="189" s="48" customFormat="1" ht="15" customHeight="1" x14ac:dyDescent="0.45"/>
    <row r="190" s="48" customFormat="1" ht="15" customHeight="1" x14ac:dyDescent="0.45"/>
    <row r="191" s="48" customFormat="1" ht="15" customHeight="1" x14ac:dyDescent="0.45"/>
    <row r="192" s="48" customFormat="1" ht="15" customHeight="1" x14ac:dyDescent="0.45"/>
    <row r="193" s="48" customFormat="1" ht="15" customHeight="1" x14ac:dyDescent="0.45"/>
    <row r="194" s="48" customFormat="1" ht="15" customHeight="1" x14ac:dyDescent="0.45"/>
    <row r="195" s="48" customFormat="1" ht="15" customHeight="1" x14ac:dyDescent="0.45"/>
    <row r="196" s="48" customFormat="1" ht="15" customHeight="1" x14ac:dyDescent="0.45"/>
    <row r="197" s="48" customFormat="1" ht="15" customHeight="1" x14ac:dyDescent="0.45"/>
    <row r="198" s="48" customFormat="1" ht="15" customHeight="1" x14ac:dyDescent="0.45"/>
    <row r="199" s="48" customFormat="1" ht="15" customHeight="1" x14ac:dyDescent="0.45"/>
    <row r="200" s="48" customFormat="1" ht="15" customHeight="1" x14ac:dyDescent="0.45"/>
    <row r="201" s="48" customFormat="1" ht="15" customHeight="1" x14ac:dyDescent="0.45"/>
    <row r="202" s="48" customFormat="1" ht="15" customHeight="1" x14ac:dyDescent="0.45"/>
    <row r="203" s="48" customFormat="1" ht="15" customHeight="1" x14ac:dyDescent="0.45"/>
    <row r="204" s="48" customFormat="1" ht="15" customHeight="1" x14ac:dyDescent="0.45"/>
    <row r="205" s="48" customFormat="1" ht="15" customHeight="1" x14ac:dyDescent="0.45"/>
    <row r="206" s="48" customFormat="1" ht="15" customHeight="1" x14ac:dyDescent="0.45"/>
    <row r="207" s="48" customFormat="1" ht="15" customHeight="1" x14ac:dyDescent="0.45"/>
    <row r="208" s="48" customFormat="1" ht="15" customHeight="1" x14ac:dyDescent="0.45"/>
    <row r="209" s="48" customFormat="1" ht="15" customHeight="1" x14ac:dyDescent="0.45"/>
    <row r="210" s="48" customFormat="1" ht="15" customHeight="1" x14ac:dyDescent="0.45"/>
    <row r="211" s="48" customFormat="1" ht="15" customHeight="1" x14ac:dyDescent="0.45"/>
    <row r="212" s="48" customFormat="1" ht="15" customHeight="1" x14ac:dyDescent="0.45"/>
    <row r="213" s="48" customFormat="1" ht="15" customHeight="1" x14ac:dyDescent="0.45"/>
    <row r="214" s="48" customFormat="1" ht="15" customHeight="1" x14ac:dyDescent="0.45"/>
    <row r="215" s="48" customFormat="1" ht="15" customHeight="1" x14ac:dyDescent="0.45"/>
    <row r="216" s="48" customFormat="1" ht="15" customHeight="1" x14ac:dyDescent="0.45"/>
    <row r="217" s="48" customFormat="1" ht="15" customHeight="1" x14ac:dyDescent="0.45"/>
    <row r="218" s="48" customFormat="1" ht="15" customHeight="1" x14ac:dyDescent="0.45"/>
    <row r="219" s="48" customFormat="1" ht="15" customHeight="1" x14ac:dyDescent="0.45"/>
    <row r="220" s="48" customFormat="1" ht="15" customHeight="1" x14ac:dyDescent="0.45"/>
    <row r="221" s="48" customFormat="1" ht="15" customHeight="1" x14ac:dyDescent="0.45"/>
    <row r="222" s="48" customFormat="1" ht="15" customHeight="1" x14ac:dyDescent="0.45"/>
    <row r="223" s="48" customFormat="1" ht="15" customHeight="1" x14ac:dyDescent="0.45"/>
    <row r="224" s="48" customFormat="1" ht="15" customHeight="1" x14ac:dyDescent="0.45"/>
    <row r="225" s="48" customFormat="1" ht="15" customHeight="1" x14ac:dyDescent="0.45"/>
    <row r="226" s="48" customFormat="1" ht="15" customHeight="1" x14ac:dyDescent="0.45"/>
    <row r="227" s="48" customFormat="1" ht="15" customHeight="1" x14ac:dyDescent="0.45"/>
    <row r="228" s="48" customFormat="1" ht="15" customHeight="1" x14ac:dyDescent="0.45"/>
    <row r="229" s="48" customFormat="1" ht="15" customHeight="1" x14ac:dyDescent="0.45"/>
    <row r="230" s="48" customFormat="1" ht="15" customHeight="1" x14ac:dyDescent="0.45"/>
    <row r="231" s="48" customFormat="1" ht="15" customHeight="1" x14ac:dyDescent="0.45"/>
    <row r="232" s="48" customFormat="1" ht="15" customHeight="1" x14ac:dyDescent="0.45"/>
    <row r="233" s="48" customFormat="1" ht="15" customHeight="1" x14ac:dyDescent="0.45"/>
    <row r="234" s="48" customFormat="1" ht="15" customHeight="1" x14ac:dyDescent="0.45"/>
    <row r="235" s="48" customFormat="1" ht="15" customHeight="1" x14ac:dyDescent="0.45"/>
    <row r="236" s="48" customFormat="1" ht="15" customHeight="1" x14ac:dyDescent="0.45"/>
    <row r="237" s="48" customFormat="1" ht="15" customHeight="1" x14ac:dyDescent="0.45"/>
    <row r="238" s="48" customFormat="1" ht="15" customHeight="1" x14ac:dyDescent="0.45"/>
    <row r="239" s="48" customFormat="1" ht="15" customHeight="1" x14ac:dyDescent="0.45"/>
    <row r="240" s="48" customFormat="1" ht="15" customHeight="1" x14ac:dyDescent="0.45"/>
    <row r="241" s="48" customFormat="1" ht="15" customHeight="1" x14ac:dyDescent="0.45"/>
    <row r="242" s="48" customFormat="1" ht="15" customHeight="1" x14ac:dyDescent="0.45"/>
    <row r="243" s="48" customFormat="1" ht="15" customHeight="1" x14ac:dyDescent="0.45"/>
    <row r="244" s="48" customFormat="1" ht="15" customHeight="1" x14ac:dyDescent="0.45"/>
    <row r="245" s="48" customFormat="1" ht="15" customHeight="1" x14ac:dyDescent="0.45"/>
    <row r="246" s="48" customFormat="1" ht="15" customHeight="1" x14ac:dyDescent="0.45"/>
    <row r="247" s="48" customFormat="1" ht="15" customHeight="1" x14ac:dyDescent="0.45"/>
    <row r="248" s="48" customFormat="1" ht="15" customHeight="1" x14ac:dyDescent="0.45"/>
    <row r="249" s="48" customFormat="1" ht="15" customHeight="1" x14ac:dyDescent="0.45"/>
    <row r="250" s="48" customFormat="1" ht="15" customHeight="1" x14ac:dyDescent="0.45"/>
    <row r="251" s="48" customFormat="1" ht="15" customHeight="1" x14ac:dyDescent="0.45"/>
    <row r="252" s="48" customFormat="1" ht="15" customHeight="1" x14ac:dyDescent="0.45"/>
    <row r="253" s="48" customFormat="1" ht="15" customHeight="1" x14ac:dyDescent="0.45"/>
    <row r="254" s="48" customFormat="1" ht="15" customHeight="1" x14ac:dyDescent="0.45"/>
    <row r="255" s="48" customFormat="1" ht="15" customHeight="1" x14ac:dyDescent="0.45"/>
    <row r="256" s="48" customFormat="1" ht="15" customHeight="1" x14ac:dyDescent="0.45"/>
    <row r="257" s="48" customFormat="1" ht="15" customHeight="1" x14ac:dyDescent="0.45"/>
    <row r="258" s="48" customFormat="1" ht="15" customHeight="1" x14ac:dyDescent="0.45"/>
    <row r="259" s="48" customFormat="1" ht="15" customHeight="1" x14ac:dyDescent="0.45"/>
    <row r="260" s="48" customFormat="1" ht="15" customHeight="1" x14ac:dyDescent="0.45"/>
    <row r="261" s="48" customFormat="1" ht="15" customHeight="1" x14ac:dyDescent="0.45"/>
    <row r="262" s="48" customFormat="1" ht="15" customHeight="1" x14ac:dyDescent="0.45"/>
    <row r="263" s="48" customFormat="1" ht="15" customHeight="1" x14ac:dyDescent="0.45"/>
    <row r="264" s="48" customFormat="1" ht="15" customHeight="1" x14ac:dyDescent="0.45"/>
    <row r="265" s="48" customFormat="1" ht="15" customHeight="1" x14ac:dyDescent="0.45"/>
    <row r="266" s="48" customFormat="1" ht="15" customHeight="1" x14ac:dyDescent="0.45"/>
    <row r="267" s="48" customFormat="1" ht="15" customHeight="1" x14ac:dyDescent="0.45"/>
    <row r="268" s="48" customFormat="1" ht="15" customHeight="1" x14ac:dyDescent="0.45"/>
    <row r="269" s="48" customFormat="1" ht="15" customHeight="1" x14ac:dyDescent="0.45"/>
    <row r="270" s="48" customFormat="1" ht="15" customHeight="1" x14ac:dyDescent="0.45"/>
    <row r="271" s="48" customFormat="1" ht="15" customHeight="1" x14ac:dyDescent="0.45"/>
    <row r="272" s="48" customFormat="1" ht="15" customHeight="1" x14ac:dyDescent="0.45"/>
    <row r="273" s="48" customFormat="1" ht="15" customHeight="1" x14ac:dyDescent="0.45"/>
    <row r="274" s="48" customFormat="1" ht="15" customHeight="1" x14ac:dyDescent="0.45"/>
    <row r="275" s="48" customFormat="1" ht="15" customHeight="1" x14ac:dyDescent="0.45"/>
    <row r="276" s="48" customFormat="1" ht="15" customHeight="1" x14ac:dyDescent="0.45"/>
    <row r="277" s="48" customFormat="1" ht="15" customHeight="1" x14ac:dyDescent="0.45"/>
    <row r="278" s="48" customFormat="1" ht="15" customHeight="1" x14ac:dyDescent="0.45"/>
    <row r="279" s="48" customFormat="1" ht="15" customHeight="1" x14ac:dyDescent="0.45"/>
    <row r="280" s="48" customFormat="1" ht="15" customHeight="1" x14ac:dyDescent="0.45"/>
    <row r="281" s="48" customFormat="1" ht="15" customHeight="1" x14ac:dyDescent="0.45"/>
    <row r="282" s="48" customFormat="1" ht="15" customHeight="1" x14ac:dyDescent="0.45"/>
    <row r="283" s="48" customFormat="1" ht="15" customHeight="1" x14ac:dyDescent="0.45"/>
    <row r="284" s="48" customFormat="1" ht="15" customHeight="1" x14ac:dyDescent="0.45"/>
    <row r="285" s="48" customFormat="1" ht="15" customHeight="1" x14ac:dyDescent="0.45"/>
    <row r="286" s="48" customFormat="1" ht="15" customHeight="1" x14ac:dyDescent="0.45"/>
    <row r="287" s="48" customFormat="1" ht="15" customHeight="1" x14ac:dyDescent="0.45"/>
    <row r="288" s="48" customFormat="1" ht="15" customHeight="1" x14ac:dyDescent="0.45"/>
    <row r="289" s="48" customFormat="1" ht="15" customHeight="1" x14ac:dyDescent="0.45"/>
    <row r="290" s="48" customFormat="1" ht="15" customHeight="1" x14ac:dyDescent="0.45"/>
    <row r="291" s="48" customFormat="1" ht="15" customHeight="1" x14ac:dyDescent="0.45"/>
    <row r="292" s="48" customFormat="1" ht="15" customHeight="1" x14ac:dyDescent="0.45"/>
    <row r="293" s="48" customFormat="1" ht="15" customHeight="1" x14ac:dyDescent="0.45"/>
    <row r="294" s="48" customFormat="1" ht="15" customHeight="1" x14ac:dyDescent="0.45"/>
    <row r="295" s="48" customFormat="1" ht="15" customHeight="1" x14ac:dyDescent="0.45"/>
    <row r="296" s="48" customFormat="1" ht="15" customHeight="1" x14ac:dyDescent="0.45"/>
    <row r="297" s="48" customFormat="1" ht="15" customHeight="1" x14ac:dyDescent="0.45"/>
    <row r="298" s="48" customFormat="1" ht="15" customHeight="1" x14ac:dyDescent="0.45"/>
    <row r="299" s="48" customFormat="1" ht="15" customHeight="1" x14ac:dyDescent="0.45"/>
    <row r="300" s="48" customFormat="1" ht="15" customHeight="1" x14ac:dyDescent="0.45"/>
    <row r="301" s="48" customFormat="1" ht="15" customHeight="1" x14ac:dyDescent="0.45"/>
    <row r="302" s="48" customFormat="1" ht="15" customHeight="1" x14ac:dyDescent="0.45"/>
    <row r="303" s="48" customFormat="1" ht="15" customHeight="1" x14ac:dyDescent="0.45"/>
    <row r="304" s="48" customFormat="1" ht="15" customHeight="1" x14ac:dyDescent="0.45"/>
    <row r="305" s="48" customFormat="1" ht="15" customHeight="1" x14ac:dyDescent="0.45"/>
    <row r="306" s="48" customFormat="1" ht="15" customHeight="1" x14ac:dyDescent="0.45"/>
    <row r="307" s="48" customFormat="1" ht="15" customHeight="1" x14ac:dyDescent="0.45"/>
    <row r="308" s="48" customFormat="1" ht="15" customHeight="1" x14ac:dyDescent="0.45"/>
    <row r="309" s="48" customFormat="1" ht="15" customHeight="1" x14ac:dyDescent="0.45"/>
    <row r="310" s="48" customFormat="1" ht="15" customHeight="1" x14ac:dyDescent="0.45"/>
    <row r="311" s="48" customFormat="1" ht="15" customHeight="1" x14ac:dyDescent="0.45"/>
    <row r="312" s="48" customFormat="1" ht="15" customHeight="1" x14ac:dyDescent="0.45"/>
    <row r="313" s="48" customFormat="1" ht="15" customHeight="1" x14ac:dyDescent="0.45"/>
    <row r="314" s="48" customFormat="1" ht="15" customHeight="1" x14ac:dyDescent="0.45"/>
    <row r="315" s="48" customFormat="1" ht="15" customHeight="1" x14ac:dyDescent="0.45"/>
    <row r="316" s="48" customFormat="1" ht="15" customHeight="1" x14ac:dyDescent="0.45"/>
    <row r="317" s="48" customFormat="1" ht="15" customHeight="1" x14ac:dyDescent="0.45"/>
    <row r="318" s="48" customFormat="1" ht="15" customHeight="1" x14ac:dyDescent="0.45"/>
    <row r="319" s="48" customFormat="1" ht="15" customHeight="1" x14ac:dyDescent="0.45"/>
    <row r="320" s="48" customFormat="1" ht="15" customHeight="1" x14ac:dyDescent="0.45"/>
    <row r="321" s="48" customFormat="1" ht="15" customHeight="1" x14ac:dyDescent="0.45"/>
    <row r="322" s="48" customFormat="1" ht="15" customHeight="1" x14ac:dyDescent="0.45"/>
    <row r="323" s="48" customFormat="1" ht="15" customHeight="1" x14ac:dyDescent="0.45"/>
    <row r="324" s="48" customFormat="1" ht="15" customHeight="1" x14ac:dyDescent="0.45"/>
    <row r="325" s="48" customFormat="1" ht="15" customHeight="1" x14ac:dyDescent="0.45"/>
    <row r="326" s="48" customFormat="1" ht="15" customHeight="1" x14ac:dyDescent="0.45"/>
    <row r="327" s="48" customFormat="1" ht="15" customHeight="1" x14ac:dyDescent="0.45"/>
    <row r="328" s="48" customFormat="1" ht="15" customHeight="1" x14ac:dyDescent="0.45"/>
    <row r="329" s="48" customFormat="1" ht="15" customHeight="1" x14ac:dyDescent="0.45"/>
    <row r="330" s="48" customFormat="1" ht="15" customHeight="1" x14ac:dyDescent="0.45"/>
    <row r="331" s="48" customFormat="1" ht="15" customHeight="1" x14ac:dyDescent="0.45"/>
    <row r="332" s="48" customFormat="1" ht="15" customHeight="1" x14ac:dyDescent="0.45"/>
    <row r="333" s="48" customFormat="1" ht="15" customHeight="1" x14ac:dyDescent="0.45"/>
    <row r="334" s="48" customFormat="1" ht="15" customHeight="1" x14ac:dyDescent="0.45"/>
    <row r="335" s="48" customFormat="1" ht="15" customHeight="1" x14ac:dyDescent="0.45"/>
    <row r="336" s="48" customFormat="1" ht="15" customHeight="1" x14ac:dyDescent="0.45"/>
    <row r="337" s="48" customFormat="1" ht="15" customHeight="1" x14ac:dyDescent="0.45"/>
    <row r="338" s="48" customFormat="1" ht="15" customHeight="1" x14ac:dyDescent="0.45"/>
    <row r="339" s="48" customFormat="1" ht="15" customHeight="1" x14ac:dyDescent="0.45"/>
    <row r="340" s="48" customFormat="1" ht="15" customHeight="1" x14ac:dyDescent="0.45"/>
    <row r="341" s="48" customFormat="1" ht="15" customHeight="1" x14ac:dyDescent="0.45"/>
    <row r="342" s="48" customFormat="1" ht="15" customHeight="1" x14ac:dyDescent="0.45"/>
    <row r="343" s="48" customFormat="1" ht="15" customHeight="1" x14ac:dyDescent="0.45"/>
    <row r="344" s="48" customFormat="1" ht="15" customHeight="1" x14ac:dyDescent="0.45"/>
    <row r="345" s="48" customFormat="1" ht="15" customHeight="1" x14ac:dyDescent="0.45"/>
    <row r="346" s="48" customFormat="1" ht="15" customHeight="1" x14ac:dyDescent="0.45"/>
    <row r="347" s="48" customFormat="1" ht="15" customHeight="1" x14ac:dyDescent="0.45"/>
    <row r="348" s="48" customFormat="1" ht="15" customHeight="1" x14ac:dyDescent="0.45"/>
    <row r="349" s="48" customFormat="1" ht="15" customHeight="1" x14ac:dyDescent="0.45"/>
    <row r="350" s="48" customFormat="1" ht="15" customHeight="1" x14ac:dyDescent="0.45"/>
    <row r="351" s="48" customFormat="1" ht="15" customHeight="1" x14ac:dyDescent="0.45"/>
    <row r="352" s="48" customFormat="1" ht="15" customHeight="1" x14ac:dyDescent="0.45"/>
    <row r="353" s="48" customFormat="1" ht="15" customHeight="1" x14ac:dyDescent="0.45"/>
    <row r="354" s="48" customFormat="1" ht="15" customHeight="1" x14ac:dyDescent="0.45"/>
    <row r="355" s="48" customFormat="1" ht="15" customHeight="1" x14ac:dyDescent="0.45"/>
    <row r="356" s="48" customFormat="1" ht="15" customHeight="1" x14ac:dyDescent="0.45"/>
    <row r="357" s="48" customFormat="1" ht="15" customHeight="1" x14ac:dyDescent="0.45"/>
    <row r="358" s="48" customFormat="1" ht="15" customHeight="1" x14ac:dyDescent="0.45"/>
    <row r="359" s="48" customFormat="1" ht="15" customHeight="1" x14ac:dyDescent="0.45"/>
    <row r="360" s="48" customFormat="1" ht="15" customHeight="1" x14ac:dyDescent="0.45"/>
    <row r="361" s="48" customFormat="1" ht="15" customHeight="1" x14ac:dyDescent="0.45"/>
    <row r="362" s="48" customFormat="1" ht="15" customHeight="1" x14ac:dyDescent="0.45"/>
    <row r="363" s="48" customFormat="1" ht="15" customHeight="1" x14ac:dyDescent="0.45"/>
    <row r="364" s="48" customFormat="1" ht="15" customHeight="1" x14ac:dyDescent="0.45"/>
    <row r="365" s="48" customFormat="1" ht="15" customHeight="1" x14ac:dyDescent="0.45"/>
    <row r="366" s="48" customFormat="1" ht="15" customHeight="1" x14ac:dyDescent="0.45"/>
    <row r="367" s="48" customFormat="1" ht="15" customHeight="1" x14ac:dyDescent="0.45"/>
    <row r="368" s="48" customFormat="1" ht="15" customHeight="1" x14ac:dyDescent="0.45"/>
    <row r="369" s="48" customFormat="1" ht="15" customHeight="1" x14ac:dyDescent="0.45"/>
    <row r="370" s="48" customFormat="1" ht="15" customHeight="1" x14ac:dyDescent="0.45"/>
    <row r="371" s="48" customFormat="1" ht="15" customHeight="1" x14ac:dyDescent="0.45"/>
    <row r="372" s="48" customFormat="1" ht="15" customHeight="1" x14ac:dyDescent="0.45"/>
    <row r="373" s="48" customFormat="1" ht="15" customHeight="1" x14ac:dyDescent="0.45"/>
    <row r="374" s="48" customFormat="1" ht="15" customHeight="1" x14ac:dyDescent="0.45"/>
    <row r="375" s="48" customFormat="1" ht="15" customHeight="1" x14ac:dyDescent="0.45"/>
    <row r="376" s="48" customFormat="1" ht="15" customHeight="1" x14ac:dyDescent="0.45"/>
    <row r="377" s="48" customFormat="1" ht="15" customHeight="1" x14ac:dyDescent="0.45"/>
    <row r="378" s="48" customFormat="1" ht="15" customHeight="1" x14ac:dyDescent="0.45"/>
    <row r="379" s="48" customFormat="1" ht="15" customHeight="1" x14ac:dyDescent="0.45"/>
    <row r="380" s="48" customFormat="1" ht="15" customHeight="1" x14ac:dyDescent="0.45"/>
    <row r="381" s="48" customFormat="1" ht="15" customHeight="1" x14ac:dyDescent="0.45"/>
    <row r="382" s="48" customFormat="1" ht="15" customHeight="1" x14ac:dyDescent="0.45"/>
    <row r="383" s="48" customFormat="1" ht="15" customHeight="1" x14ac:dyDescent="0.45"/>
    <row r="384" s="48" customFormat="1" ht="15" customHeight="1" x14ac:dyDescent="0.45"/>
    <row r="385" s="48" customFormat="1" ht="15" customHeight="1" x14ac:dyDescent="0.45"/>
    <row r="386" s="48" customFormat="1" ht="15" customHeight="1" x14ac:dyDescent="0.45"/>
    <row r="387" s="48" customFormat="1" ht="15" customHeight="1" x14ac:dyDescent="0.45"/>
    <row r="388" s="48" customFormat="1" ht="15" customHeight="1" x14ac:dyDescent="0.45"/>
    <row r="389" s="48" customFormat="1" ht="15" customHeight="1" x14ac:dyDescent="0.45"/>
    <row r="390" s="48" customFormat="1" ht="15" customHeight="1" x14ac:dyDescent="0.45"/>
    <row r="391" s="48" customFormat="1" ht="15" customHeight="1" x14ac:dyDescent="0.45"/>
    <row r="392" s="48" customFormat="1" ht="15" customHeight="1" x14ac:dyDescent="0.45"/>
    <row r="393" s="48" customFormat="1" ht="15" customHeight="1" x14ac:dyDescent="0.45"/>
    <row r="394" s="48" customFormat="1" ht="15" customHeight="1" x14ac:dyDescent="0.45"/>
    <row r="395" s="48" customFormat="1" ht="15" customHeight="1" x14ac:dyDescent="0.45"/>
    <row r="396" s="48" customFormat="1" ht="15" customHeight="1" x14ac:dyDescent="0.45"/>
    <row r="397" s="48" customFormat="1" ht="15" customHeight="1" x14ac:dyDescent="0.45"/>
    <row r="398" s="48" customFormat="1" ht="15" customHeight="1" x14ac:dyDescent="0.45"/>
    <row r="399" s="48" customFormat="1" ht="15" customHeight="1" x14ac:dyDescent="0.45"/>
    <row r="400" s="48" customFormat="1" ht="15" customHeight="1" x14ac:dyDescent="0.45"/>
    <row r="401" s="48" customFormat="1" ht="15" customHeight="1" x14ac:dyDescent="0.45"/>
    <row r="402" s="48" customFormat="1" ht="15" customHeight="1" x14ac:dyDescent="0.45"/>
    <row r="403" s="48" customFormat="1" ht="15" customHeight="1" x14ac:dyDescent="0.45"/>
    <row r="404" s="48" customFormat="1" ht="15" customHeight="1" x14ac:dyDescent="0.45"/>
    <row r="405" s="48" customFormat="1" ht="15" customHeight="1" x14ac:dyDescent="0.45"/>
    <row r="406" s="48" customFormat="1" ht="15" customHeight="1" x14ac:dyDescent="0.45"/>
    <row r="407" s="48" customFormat="1" ht="15" customHeight="1" x14ac:dyDescent="0.45"/>
    <row r="408" s="48" customFormat="1" ht="15" customHeight="1" x14ac:dyDescent="0.45"/>
    <row r="409" s="48" customFormat="1" ht="15" customHeight="1" x14ac:dyDescent="0.45"/>
    <row r="410" s="48" customFormat="1" ht="15" customHeight="1" x14ac:dyDescent="0.45"/>
    <row r="411" s="48" customFormat="1" ht="15" customHeight="1" x14ac:dyDescent="0.45"/>
    <row r="412" s="48" customFormat="1" ht="15" customHeight="1" x14ac:dyDescent="0.45"/>
    <row r="413" s="48" customFormat="1" ht="15" customHeight="1" x14ac:dyDescent="0.45"/>
    <row r="414" s="48" customFormat="1" ht="15" customHeight="1" x14ac:dyDescent="0.45"/>
    <row r="415" s="48" customFormat="1" ht="15" customHeight="1" x14ac:dyDescent="0.45"/>
    <row r="416" s="48" customFormat="1" ht="15" customHeight="1" x14ac:dyDescent="0.45"/>
    <row r="417" s="48" customFormat="1" ht="15" customHeight="1" x14ac:dyDescent="0.45"/>
    <row r="418" s="48" customFormat="1" ht="15" customHeight="1" x14ac:dyDescent="0.45"/>
    <row r="419" s="48" customFormat="1" ht="15" customHeight="1" x14ac:dyDescent="0.45"/>
    <row r="420" s="48" customFormat="1" ht="15" customHeight="1" x14ac:dyDescent="0.45"/>
    <row r="421" s="48" customFormat="1" ht="15" customHeight="1" x14ac:dyDescent="0.45"/>
    <row r="422" s="48" customFormat="1" ht="15" customHeight="1" x14ac:dyDescent="0.45"/>
    <row r="423" s="48" customFormat="1" ht="15" customHeight="1" x14ac:dyDescent="0.45"/>
    <row r="424" s="48" customFormat="1" ht="15" customHeight="1" x14ac:dyDescent="0.45"/>
    <row r="425" s="48" customFormat="1" ht="15" customHeight="1" x14ac:dyDescent="0.45"/>
    <row r="426" s="48" customFormat="1" ht="15" customHeight="1" x14ac:dyDescent="0.45"/>
    <row r="427" s="48" customFormat="1" ht="15" customHeight="1" x14ac:dyDescent="0.45"/>
    <row r="428" s="48" customFormat="1" ht="15" customHeight="1" x14ac:dyDescent="0.45"/>
    <row r="429" s="48" customFormat="1" ht="15" customHeight="1" x14ac:dyDescent="0.45"/>
    <row r="430" s="48" customFormat="1" ht="15" customHeight="1" x14ac:dyDescent="0.45"/>
    <row r="431" s="48" customFormat="1" ht="15" customHeight="1" x14ac:dyDescent="0.45"/>
    <row r="432" s="48" customFormat="1" ht="15" customHeight="1" x14ac:dyDescent="0.45"/>
    <row r="433" s="48" customFormat="1" ht="15" customHeight="1" x14ac:dyDescent="0.45"/>
    <row r="434" s="48" customFormat="1" ht="15" customHeight="1" x14ac:dyDescent="0.45"/>
    <row r="435" s="48" customFormat="1" ht="15" customHeight="1" x14ac:dyDescent="0.45"/>
    <row r="436" s="48" customFormat="1" ht="15" customHeight="1" x14ac:dyDescent="0.45"/>
    <row r="437" s="48" customFormat="1" ht="15" customHeight="1" x14ac:dyDescent="0.45"/>
    <row r="438" s="48" customFormat="1" ht="15" customHeight="1" x14ac:dyDescent="0.45"/>
    <row r="439" s="48" customFormat="1" ht="15" customHeight="1" x14ac:dyDescent="0.45"/>
    <row r="440" s="48" customFormat="1" ht="15" customHeight="1" x14ac:dyDescent="0.45"/>
    <row r="441" s="48" customFormat="1" ht="15" customHeight="1" x14ac:dyDescent="0.45"/>
    <row r="442" s="48" customFormat="1" ht="15" customHeight="1" x14ac:dyDescent="0.45"/>
    <row r="443" s="48" customFormat="1" ht="15" customHeight="1" x14ac:dyDescent="0.45"/>
    <row r="444" s="48" customFormat="1" ht="15" customHeight="1" x14ac:dyDescent="0.45"/>
    <row r="445" s="48" customFormat="1" ht="15" customHeight="1" x14ac:dyDescent="0.45"/>
    <row r="446" s="48" customFormat="1" ht="15" customHeight="1" x14ac:dyDescent="0.45"/>
    <row r="447" s="48" customFormat="1" ht="15" customHeight="1" x14ac:dyDescent="0.45"/>
    <row r="448" s="48" customFormat="1" ht="15" customHeight="1" x14ac:dyDescent="0.45"/>
    <row r="449" s="48" customFormat="1" ht="15" customHeight="1" x14ac:dyDescent="0.45"/>
    <row r="450" s="48" customFormat="1" ht="15" customHeight="1" x14ac:dyDescent="0.45"/>
    <row r="451" s="48" customFormat="1" ht="15" customHeight="1" x14ac:dyDescent="0.45"/>
    <row r="452" s="48" customFormat="1" ht="15" customHeight="1" x14ac:dyDescent="0.45"/>
    <row r="453" s="48" customFormat="1" ht="15" customHeight="1" x14ac:dyDescent="0.45"/>
    <row r="454" s="48" customFormat="1" ht="15" customHeight="1" x14ac:dyDescent="0.45"/>
    <row r="455" s="48" customFormat="1" ht="15" customHeight="1" x14ac:dyDescent="0.45"/>
    <row r="456" s="48" customFormat="1" ht="15" customHeight="1" x14ac:dyDescent="0.45"/>
    <row r="457" s="48" customFormat="1" ht="15" customHeight="1" x14ac:dyDescent="0.45"/>
    <row r="458" s="48" customFormat="1" ht="15" customHeight="1" x14ac:dyDescent="0.45"/>
    <row r="459" s="48" customFormat="1" ht="15" customHeight="1" x14ac:dyDescent="0.45"/>
    <row r="460" s="48" customFormat="1" ht="15" customHeight="1" x14ac:dyDescent="0.45"/>
    <row r="461" s="48" customFormat="1" ht="15" customHeight="1" x14ac:dyDescent="0.45"/>
    <row r="462" s="48" customFormat="1" ht="15" customHeight="1" x14ac:dyDescent="0.45"/>
    <row r="463" s="48" customFormat="1" ht="15" customHeight="1" x14ac:dyDescent="0.45"/>
    <row r="464" s="48" customFormat="1" ht="15" customHeight="1" x14ac:dyDescent="0.45"/>
    <row r="465" s="48" customFormat="1" ht="15" customHeight="1" x14ac:dyDescent="0.45"/>
    <row r="466" s="48" customFormat="1" ht="15" customHeight="1" x14ac:dyDescent="0.45"/>
    <row r="467" s="48" customFormat="1" ht="15" customHeight="1" x14ac:dyDescent="0.45"/>
    <row r="468" s="48" customFormat="1" ht="15" customHeight="1" x14ac:dyDescent="0.45"/>
    <row r="469" s="48" customFormat="1" ht="15" customHeight="1" x14ac:dyDescent="0.45"/>
    <row r="470" s="48" customFormat="1" ht="15" customHeight="1" x14ac:dyDescent="0.45"/>
    <row r="471" s="48" customFormat="1" ht="15" customHeight="1" x14ac:dyDescent="0.45"/>
    <row r="472" s="48" customFormat="1" ht="15" customHeight="1" x14ac:dyDescent="0.45"/>
    <row r="473" s="48" customFormat="1" ht="15" customHeight="1" x14ac:dyDescent="0.45"/>
    <row r="474" s="48" customFormat="1" ht="15" customHeight="1" x14ac:dyDescent="0.45"/>
    <row r="475" s="48" customFormat="1" ht="15" customHeight="1" x14ac:dyDescent="0.45"/>
    <row r="476" s="48" customFormat="1" ht="15" customHeight="1" x14ac:dyDescent="0.45"/>
    <row r="477" s="48" customFormat="1" ht="15" customHeight="1" x14ac:dyDescent="0.45"/>
    <row r="478" s="48" customFormat="1" ht="15" customHeight="1" x14ac:dyDescent="0.45"/>
    <row r="479" s="48" customFormat="1" ht="15" customHeight="1" x14ac:dyDescent="0.45"/>
    <row r="480" s="48" customFormat="1" ht="15" customHeight="1" x14ac:dyDescent="0.45"/>
    <row r="481" s="48" customFormat="1" ht="15" customHeight="1" x14ac:dyDescent="0.45"/>
    <row r="482" s="48" customFormat="1" ht="15" customHeight="1" x14ac:dyDescent="0.45"/>
    <row r="483" s="48" customFormat="1" ht="15" customHeight="1" x14ac:dyDescent="0.45"/>
    <row r="484" s="48" customFormat="1" ht="15" customHeight="1" x14ac:dyDescent="0.45"/>
    <row r="485" s="48" customFormat="1" ht="15" customHeight="1" x14ac:dyDescent="0.45"/>
    <row r="486" s="48" customFormat="1" ht="15" customHeight="1" x14ac:dyDescent="0.45"/>
    <row r="487" s="48" customFormat="1" ht="15" customHeight="1" x14ac:dyDescent="0.45"/>
    <row r="488" s="48" customFormat="1" ht="15" customHeight="1" x14ac:dyDescent="0.45"/>
    <row r="489" s="48" customFormat="1" ht="15" customHeight="1" x14ac:dyDescent="0.45"/>
    <row r="490" s="48" customFormat="1" ht="15" customHeight="1" x14ac:dyDescent="0.45"/>
    <row r="491" s="48" customFormat="1" ht="15" customHeight="1" x14ac:dyDescent="0.45"/>
    <row r="492" s="48" customFormat="1" ht="15" customHeight="1" x14ac:dyDescent="0.45"/>
    <row r="493" s="48" customFormat="1" ht="15" customHeight="1" x14ac:dyDescent="0.45"/>
    <row r="494" s="48" customFormat="1" ht="15" customHeight="1" x14ac:dyDescent="0.45"/>
    <row r="495" s="48" customFormat="1" ht="15" customHeight="1" x14ac:dyDescent="0.45"/>
    <row r="496" s="48" customFormat="1" ht="15" customHeight="1" x14ac:dyDescent="0.45"/>
    <row r="497" s="48" customFormat="1" ht="15" customHeight="1" x14ac:dyDescent="0.45"/>
  </sheetData>
  <sheetProtection password="DE8A"/>
  <mergeCells count="9">
    <mergeCell ref="A32:D32"/>
    <mergeCell ref="A43:D43"/>
    <mergeCell ref="A48:D48"/>
    <mergeCell ref="A49:D49"/>
    <mergeCell ref="A2:D2"/>
    <mergeCell ref="A3:D3"/>
    <mergeCell ref="A4:D4"/>
    <mergeCell ref="A6:D6"/>
    <mergeCell ref="A21:D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815D-11C9-3D8A-BF48-AF531357ED3E}">
  <sheetPr>
    <tabColor rgb="FF016633"/>
  </sheetPr>
  <dimension ref="A1:D56"/>
  <sheetViews>
    <sheetView topLeftCell="A46" workbookViewId="0">
      <selection activeCell="A63" sqref="A63"/>
    </sheetView>
  </sheetViews>
  <sheetFormatPr defaultColWidth="0" defaultRowHeight="15" customHeight="1" x14ac:dyDescent="0.45"/>
  <cols>
    <col min="1" max="1" width="180.33203125" customWidth="1"/>
    <col min="2" max="3" width="8.59765625" hidden="1"/>
    <col min="5" max="16384" width="8.59765625" hidden="1"/>
  </cols>
  <sheetData>
    <row r="1" spans="1:1" ht="43.25" customHeight="1" x14ac:dyDescent="0.45">
      <c r="A1" s="50" t="s">
        <v>74</v>
      </c>
    </row>
    <row r="2" spans="1:1" ht="14.25" customHeight="1" x14ac:dyDescent="0.45">
      <c r="A2" s="51" t="s">
        <v>75</v>
      </c>
    </row>
    <row r="3" spans="1:1" ht="15" customHeight="1" x14ac:dyDescent="0.45">
      <c r="A3" s="52"/>
    </row>
    <row r="4" spans="1:1" ht="15" customHeight="1" x14ac:dyDescent="0.45">
      <c r="A4" s="53" t="s">
        <v>76</v>
      </c>
    </row>
    <row r="5" spans="1:1" ht="14.25" customHeight="1" x14ac:dyDescent="0.45">
      <c r="A5" s="22" t="s">
        <v>77</v>
      </c>
    </row>
    <row r="6" spans="1:1" ht="14.25" customHeight="1" x14ac:dyDescent="0.45">
      <c r="A6" s="22" t="s">
        <v>78</v>
      </c>
    </row>
    <row r="7" spans="1:1" ht="14.25" customHeight="1" x14ac:dyDescent="0.45">
      <c r="A7" s="22" t="s">
        <v>79</v>
      </c>
    </row>
    <row r="8" spans="1:1" ht="14.25" customHeight="1" x14ac:dyDescent="0.45">
      <c r="A8" s="22" t="s">
        <v>80</v>
      </c>
    </row>
    <row r="9" spans="1:1" ht="15" customHeight="1" x14ac:dyDescent="0.45">
      <c r="A9" s="22"/>
    </row>
    <row r="10" spans="1:1" ht="15" customHeight="1" x14ac:dyDescent="0.45">
      <c r="A10" s="53" t="s">
        <v>81</v>
      </c>
    </row>
    <row r="11" spans="1:1" ht="15" customHeight="1" x14ac:dyDescent="0.45">
      <c r="A11" s="22"/>
    </row>
    <row r="12" spans="1:1" ht="50.25" customHeight="1" x14ac:dyDescent="0.45">
      <c r="A12" s="25" t="s">
        <v>106</v>
      </c>
    </row>
    <row r="13" spans="1:1" ht="38.25" customHeight="1" x14ac:dyDescent="0.45">
      <c r="A13" s="25" t="s">
        <v>107</v>
      </c>
    </row>
    <row r="14" spans="1:1" ht="38.25" customHeight="1" x14ac:dyDescent="0.45">
      <c r="A14" s="23" t="s">
        <v>82</v>
      </c>
    </row>
    <row r="15" spans="1:1" ht="38.25" customHeight="1" x14ac:dyDescent="0.45">
      <c r="A15" s="25" t="s">
        <v>108</v>
      </c>
    </row>
    <row r="16" spans="1:1" ht="38.25" customHeight="1" x14ac:dyDescent="0.45">
      <c r="A16" s="23" t="s">
        <v>83</v>
      </c>
    </row>
    <row r="17" spans="1:1" ht="38.25" customHeight="1" x14ac:dyDescent="0.45">
      <c r="A17" s="25" t="s">
        <v>109</v>
      </c>
    </row>
    <row r="18" spans="1:1" ht="38.25" customHeight="1" x14ac:dyDescent="0.45">
      <c r="A18" s="25" t="s">
        <v>110</v>
      </c>
    </row>
    <row r="19" spans="1:1" ht="38.25" customHeight="1" x14ac:dyDescent="0.45">
      <c r="A19" s="25" t="s">
        <v>111</v>
      </c>
    </row>
    <row r="20" spans="1:1" ht="15" customHeight="1" x14ac:dyDescent="0.45">
      <c r="A20" s="22"/>
    </row>
    <row r="21" spans="1:1" ht="15" customHeight="1" x14ac:dyDescent="0.45">
      <c r="A21" s="53" t="s">
        <v>84</v>
      </c>
    </row>
    <row r="22" spans="1:1" ht="15" customHeight="1" x14ac:dyDescent="0.45">
      <c r="A22" s="22"/>
    </row>
    <row r="23" spans="1:1" ht="26.25" customHeight="1" x14ac:dyDescent="0.45">
      <c r="A23" s="25" t="s">
        <v>112</v>
      </c>
    </row>
    <row r="24" spans="1:1" ht="50.25" customHeight="1" x14ac:dyDescent="0.45">
      <c r="A24" s="25" t="s">
        <v>113</v>
      </c>
    </row>
    <row r="25" spans="1:1" ht="38.25" customHeight="1" x14ac:dyDescent="0.45">
      <c r="A25" s="25" t="s">
        <v>114</v>
      </c>
    </row>
    <row r="26" spans="1:1" ht="38.25" customHeight="1" x14ac:dyDescent="0.45">
      <c r="A26" s="25" t="s">
        <v>115</v>
      </c>
    </row>
    <row r="27" spans="1:1" ht="15" customHeight="1" x14ac:dyDescent="0.45">
      <c r="A27" s="22"/>
    </row>
    <row r="28" spans="1:1" ht="15" customHeight="1" x14ac:dyDescent="0.45">
      <c r="A28" s="53" t="s">
        <v>85</v>
      </c>
    </row>
    <row r="29" spans="1:1" ht="15" customHeight="1" x14ac:dyDescent="0.45">
      <c r="A29" s="22"/>
    </row>
    <row r="30" spans="1:1" ht="14.25" customHeight="1" x14ac:dyDescent="0.45">
      <c r="A30" s="22" t="s">
        <v>86</v>
      </c>
    </row>
    <row r="31" spans="1:1" ht="14.25" customHeight="1" x14ac:dyDescent="0.45">
      <c r="A31" s="22" t="s">
        <v>87</v>
      </c>
    </row>
    <row r="32" spans="1:1" ht="14.25" customHeight="1" x14ac:dyDescent="0.45">
      <c r="A32" s="22" t="s">
        <v>88</v>
      </c>
    </row>
    <row r="33" spans="1:1" ht="14.25" customHeight="1" x14ac:dyDescent="0.45">
      <c r="A33" s="22" t="s">
        <v>89</v>
      </c>
    </row>
    <row r="34" spans="1:1" ht="14.25" customHeight="1" x14ac:dyDescent="0.45">
      <c r="A34" s="22" t="s">
        <v>90</v>
      </c>
    </row>
    <row r="35" spans="1:1" ht="15" customHeight="1" x14ac:dyDescent="0.45">
      <c r="A35" s="22"/>
    </row>
    <row r="36" spans="1:1" ht="15" customHeight="1" x14ac:dyDescent="0.45">
      <c r="A36" s="53" t="s">
        <v>91</v>
      </c>
    </row>
    <row r="37" spans="1:1" ht="14.25" customHeight="1" x14ac:dyDescent="0.45">
      <c r="A37" s="22" t="s">
        <v>92</v>
      </c>
    </row>
    <row r="38" spans="1:1" ht="15" customHeight="1" x14ac:dyDescent="0.45">
      <c r="A38" s="22"/>
    </row>
    <row r="39" spans="1:1" ht="15" customHeight="1" x14ac:dyDescent="0.45">
      <c r="A39" s="53" t="s">
        <v>93</v>
      </c>
    </row>
    <row r="40" spans="1:1" ht="15" customHeight="1" x14ac:dyDescent="0.45">
      <c r="A40" s="22"/>
    </row>
    <row r="41" spans="1:1" ht="14.25" customHeight="1" x14ac:dyDescent="0.45">
      <c r="A41" s="22" t="s">
        <v>94</v>
      </c>
    </row>
    <row r="42" spans="1:1" ht="14.25" customHeight="1" x14ac:dyDescent="0.45">
      <c r="A42" s="22" t="s">
        <v>95</v>
      </c>
    </row>
    <row r="43" spans="1:1" ht="14.25" customHeight="1" x14ac:dyDescent="0.45">
      <c r="A43" s="22" t="s">
        <v>96</v>
      </c>
    </row>
    <row r="44" spans="1:1" ht="14.25" customHeight="1" x14ac:dyDescent="0.45">
      <c r="A44" s="22" t="s">
        <v>97</v>
      </c>
    </row>
    <row r="45" spans="1:1" ht="14.25" customHeight="1" x14ac:dyDescent="0.45">
      <c r="A45" s="22" t="s">
        <v>98</v>
      </c>
    </row>
    <row r="46" spans="1:1" ht="14.25" customHeight="1" x14ac:dyDescent="0.45">
      <c r="A46" s="22" t="s">
        <v>99</v>
      </c>
    </row>
    <row r="47" spans="1:1" ht="14.25" customHeight="1" x14ac:dyDescent="0.45">
      <c r="A47" s="22" t="s">
        <v>100</v>
      </c>
    </row>
    <row r="48" spans="1:1" ht="14.25" customHeight="1" x14ac:dyDescent="0.45">
      <c r="A48" s="22" t="s">
        <v>101</v>
      </c>
    </row>
    <row r="49" spans="1:1" ht="14.25" customHeight="1" x14ac:dyDescent="0.45">
      <c r="A49" s="22" t="s">
        <v>102</v>
      </c>
    </row>
    <row r="50" spans="1:1" ht="15" customHeight="1" x14ac:dyDescent="0.45">
      <c r="A50" s="22"/>
    </row>
    <row r="51" spans="1:1" ht="14.25" customHeight="1" x14ac:dyDescent="0.45">
      <c r="A51" s="22" t="s">
        <v>103</v>
      </c>
    </row>
    <row r="52" spans="1:1" ht="14.25" customHeight="1" x14ac:dyDescent="0.45">
      <c r="A52" s="22" t="s">
        <v>104</v>
      </c>
    </row>
    <row r="53" spans="1:1" ht="15" customHeight="1" x14ac:dyDescent="0.45">
      <c r="A53" s="22"/>
    </row>
    <row r="54" spans="1:1" ht="14.25" customHeight="1" x14ac:dyDescent="0.45">
      <c r="A54" s="22" t="s">
        <v>105</v>
      </c>
    </row>
    <row r="56" spans="1:1" ht="12" customHeight="1" x14ac:dyDescent="0.45">
      <c r="A56" s="54" t="s">
        <v>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Kalkulator ROI</vt:lpstr>
      <vt:lpstr>Jak wypelnic kalkulator</vt:lpstr>
      <vt:lpstr>'Kalkulator ROI'!Obszar_wydruku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Karol Woźniak</cp:lastModifiedBy>
  <cp:revision>0</cp:revision>
  <dcterms:created xsi:type="dcterms:W3CDTF">2026-07-24T13:23:34Z</dcterms:created>
  <dcterms:modified xsi:type="dcterms:W3CDTF">2026-07-26T17:07:16Z</dcterms:modified>
  <dc:language>en-US</dc:language>
</cp:coreProperties>
</file>